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tabRatio="951" activeTab="0"/>
  </bookViews>
  <sheets>
    <sheet name="прил 1 вода" sheetId="1" r:id="rId1"/>
    <sheet name="прил 2 вода" sheetId="2" r:id="rId2"/>
    <sheet name="прил 3 вода" sheetId="3" r:id="rId3"/>
    <sheet name="прил 4 вода" sheetId="4" r:id="rId4"/>
    <sheet name="прил 7 вода" sheetId="5" r:id="rId5"/>
    <sheet name="прил 5 вода" sheetId="6" r:id="rId6"/>
  </sheets>
  <externalReferences>
    <externalReference r:id="rId9"/>
    <externalReference r:id="rId10"/>
    <externalReference r:id="rId11"/>
  </externalReferences>
  <definedNames>
    <definedName name="_xlnm.Print_Titles" localSheetId="0">'прил 1 вода'!$9:$12</definedName>
    <definedName name="_xlnm.Print_Titles" localSheetId="5">'прил 5 вода'!$9:$10</definedName>
    <definedName name="стокиобъем11" localSheetId="0">#REF!</definedName>
    <definedName name="стокиобъем11" localSheetId="1">#REF!</definedName>
    <definedName name="стокиобъем11" localSheetId="2">#REF!</definedName>
    <definedName name="стокиобъем11" localSheetId="3">#REF!</definedName>
    <definedName name="стокиобъем11" localSheetId="5">#REF!</definedName>
    <definedName name="стокиобъем11" localSheetId="4">#REF!</definedName>
    <definedName name="стокиобъем11">#REF!</definedName>
    <definedName name="стокиобъем12" localSheetId="0">#REF!</definedName>
    <definedName name="стокиобъем12" localSheetId="1">#REF!</definedName>
    <definedName name="стокиобъем12" localSheetId="2">#REF!</definedName>
    <definedName name="стокиобъем12" localSheetId="3">#REF!</definedName>
    <definedName name="стокиобъем12" localSheetId="5">#REF!</definedName>
    <definedName name="стокиобъем12" localSheetId="4">#REF!</definedName>
    <definedName name="стокиобъем12">#REF!</definedName>
    <definedName name="стокитариф11" localSheetId="0">#REF!</definedName>
    <definedName name="стокитариф11" localSheetId="1">#REF!</definedName>
    <definedName name="стокитариф11" localSheetId="2">#REF!</definedName>
    <definedName name="стокитариф11" localSheetId="3">#REF!</definedName>
    <definedName name="стокитариф11" localSheetId="5">#REF!</definedName>
    <definedName name="стокитариф11" localSheetId="4">#REF!</definedName>
    <definedName name="стокитариф11">#REF!</definedName>
    <definedName name="стокитариф12" localSheetId="0">#REF!</definedName>
    <definedName name="стокитариф12" localSheetId="1">#REF!</definedName>
    <definedName name="стокитариф12" localSheetId="2">#REF!</definedName>
    <definedName name="стокитариф12" localSheetId="3">#REF!</definedName>
    <definedName name="стокитариф12" localSheetId="5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<sst xmlns="http://schemas.openxmlformats.org/spreadsheetml/2006/main" count="375" uniqueCount="283">
  <si>
    <t>№ п/п</t>
  </si>
  <si>
    <t>Наименование показателей</t>
  </si>
  <si>
    <t>Производственные расходы</t>
  </si>
  <si>
    <t>1.1.</t>
  </si>
  <si>
    <t>1.2.</t>
  </si>
  <si>
    <t>1.2.1.</t>
  </si>
  <si>
    <t>1.2.1.1.</t>
  </si>
  <si>
    <t>1.2.1.2.</t>
  </si>
  <si>
    <t>1.2.2.</t>
  </si>
  <si>
    <t>1.2.3.</t>
  </si>
  <si>
    <t>топливо для производственных нужд</t>
  </si>
  <si>
    <t>1.2.4.</t>
  </si>
  <si>
    <t>1.3.</t>
  </si>
  <si>
    <t>1.4.</t>
  </si>
  <si>
    <t>ставка рабочего 1 разряда</t>
  </si>
  <si>
    <t>средний разряд</t>
  </si>
  <si>
    <t>1.5.</t>
  </si>
  <si>
    <t>процент отчислений</t>
  </si>
  <si>
    <t>1.6.</t>
  </si>
  <si>
    <t>1.7.</t>
  </si>
  <si>
    <t>1.7.1.</t>
  </si>
  <si>
    <t>1.7.2.</t>
  </si>
  <si>
    <t>1.8.</t>
  </si>
  <si>
    <t>Ремонтные расходы</t>
  </si>
  <si>
    <t>2.1.</t>
  </si>
  <si>
    <t>2.1.1.</t>
  </si>
  <si>
    <t>2.1.2.</t>
  </si>
  <si>
    <t>2.2.</t>
  </si>
  <si>
    <t>2.2.1.</t>
  </si>
  <si>
    <t>2.3.</t>
  </si>
  <si>
    <t>2.4.</t>
  </si>
  <si>
    <t>численность ремонтного персонала, чел.</t>
  </si>
  <si>
    <t>2.5.</t>
  </si>
  <si>
    <t>3.1.</t>
  </si>
  <si>
    <t>3.2.</t>
  </si>
  <si>
    <t>3.3.</t>
  </si>
  <si>
    <t>Сбытовые расходы гарантирующих организаций</t>
  </si>
  <si>
    <t>Амортизация основных средств и нематериальных активов</t>
  </si>
  <si>
    <t>6.1.</t>
  </si>
  <si>
    <t>арендная плата</t>
  </si>
  <si>
    <t>6.2.</t>
  </si>
  <si>
    <t>лизинговые платежи</t>
  </si>
  <si>
    <t>6.3.</t>
  </si>
  <si>
    <t>7.1.</t>
  </si>
  <si>
    <t>7.2.</t>
  </si>
  <si>
    <t>налог на воду</t>
  </si>
  <si>
    <t>налог на имущество</t>
  </si>
  <si>
    <t>Итого расходов</t>
  </si>
  <si>
    <t>Нормативная прибыль</t>
  </si>
  <si>
    <t>9.1.</t>
  </si>
  <si>
    <t>9.2.</t>
  </si>
  <si>
    <t>9.3.</t>
  </si>
  <si>
    <t>9.4.</t>
  </si>
  <si>
    <t>9.5.</t>
  </si>
  <si>
    <t>9.5.1.</t>
  </si>
  <si>
    <t>налог на прибыль</t>
  </si>
  <si>
    <t>Необходимая валовая выручка</t>
  </si>
  <si>
    <t>Наименование показателя</t>
  </si>
  <si>
    <t>Единица измерения</t>
  </si>
  <si>
    <t>Численность населения, получающего услугу водоснабжения</t>
  </si>
  <si>
    <t xml:space="preserve">Количество часов предоставления услуг </t>
  </si>
  <si>
    <t>4.1.</t>
  </si>
  <si>
    <t>4.2.</t>
  </si>
  <si>
    <t>Организация</t>
  </si>
  <si>
    <t>РЭК</t>
  </si>
  <si>
    <t>тыс.м3</t>
  </si>
  <si>
    <t>собственное производство</t>
  </si>
  <si>
    <t>Величина расходов, не учтенных в тарифе</t>
  </si>
  <si>
    <t xml:space="preserve"> на приобретение сырья, материалов, химреагентов и их хранение</t>
  </si>
  <si>
    <t>на энергетические ресурсы, в том числе</t>
  </si>
  <si>
    <t xml:space="preserve">электроэнергия </t>
  </si>
  <si>
    <t>объем энергии, тыс кВт.час</t>
  </si>
  <si>
    <t>тариф энергии, ру/кВт.час</t>
  </si>
  <si>
    <t>тепловую энергию и теплоноситель</t>
  </si>
  <si>
    <t>1.2.4.1.</t>
  </si>
  <si>
    <t>объем покупной воды, тыс. м3</t>
  </si>
  <si>
    <t>1.2.4.2.</t>
  </si>
  <si>
    <t>тариф покупной воды, руб/м3</t>
  </si>
  <si>
    <t>на оплата услуг сторонних организаций по  эксплуатации систем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</si>
  <si>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</si>
  <si>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</si>
  <si>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</si>
  <si>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1.4.2.</t>
  </si>
  <si>
    <t>1.4.3.</t>
  </si>
  <si>
    <t>1.4.4.</t>
  </si>
  <si>
    <t>среднемесячная заработная плата, руб.</t>
  </si>
  <si>
    <t>на отчисления на социальные нужды</t>
  </si>
  <si>
    <t>1.5.1.</t>
  </si>
  <si>
    <t>на оплату процентов по займам и кредитам, не учитываемые при определении налогооблагаемой базы налога на прибыль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</si>
  <si>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</si>
  <si>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</si>
  <si>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</si>
  <si>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</si>
  <si>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</si>
  <si>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</si>
  <si>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2.</t>
  </si>
  <si>
    <t xml:space="preserve"> на текущий ремонт централизованных систем </t>
  </si>
  <si>
    <t xml:space="preserve"> на приобретение сырья и материалов, используемых для проведения ремонтных работ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</si>
  <si>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</si>
  <si>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</si>
  <si>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</si>
  <si>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</si>
  <si>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на капитальный ремонт</t>
  </si>
  <si>
    <t xml:space="preserve"> на оплату труда ремонтного персонала</t>
  </si>
  <si>
    <t>2.3.1.</t>
  </si>
  <si>
    <t>2.3.2.</t>
  </si>
  <si>
    <t>2.3.3.</t>
  </si>
  <si>
    <t>3.</t>
  </si>
  <si>
    <t>Административные (общеэксплуатационные) расходы</t>
  </si>
  <si>
    <t>оплата услуг сторонних организаций (связь, охрана, аудит и др)</t>
  </si>
  <si>
    <t xml:space="preserve"> на оплату труда административно-управленческого персонала</t>
  </si>
  <si>
    <t>3.2.1.</t>
  </si>
  <si>
    <t>численность, чел.</t>
  </si>
  <si>
    <t>3.4.</t>
  </si>
  <si>
    <t>3.5.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</si>
  <si>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</si>
  <si>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</si>
  <si>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</si>
  <si>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</si>
  <si>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</si>
  <si>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</si>
  <si>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</si>
  <si>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</si>
  <si>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3.11.</t>
  </si>
  <si>
    <t>на осуществление производственного контроля качества воды</t>
  </si>
  <si>
    <t>на проведение технических обследований централизованных систем водоснабжения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</si>
  <si>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</si>
  <si>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</si>
  <si>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</si>
  <si>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на установку  и обслуживание приборов учета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</si>
  <si>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</si>
  <si>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</si>
  <si>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</si>
  <si>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</si>
  <si>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</si>
  <si>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</si>
  <si>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</si>
  <si>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>6.</t>
  </si>
  <si>
    <t xml:space="preserve">Арендная плата (лизинговые платежи, концессионная плата), в т.ч. </t>
  </si>
  <si>
    <t xml:space="preserve"> концессионная плата</t>
  </si>
  <si>
    <t>7.</t>
  </si>
  <si>
    <t>Налоги и сборы, включаемые в себестоимость</t>
  </si>
  <si>
    <t>плата за негативное воздействие</t>
  </si>
  <si>
    <t xml:space="preserve">Наименование 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</si>
  <si>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</si>
  <si>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</si>
  <si>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</si>
  <si>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Прибыль, облагаемая налогом</t>
  </si>
  <si>
    <t>чел.</t>
  </si>
  <si>
    <t>час.</t>
  </si>
  <si>
    <t>3.9.</t>
  </si>
  <si>
    <t>Показатель (группы потребителей)</t>
  </si>
  <si>
    <t>Тарифы</t>
  </si>
  <si>
    <t>Население (тарифы указываются с учетом НДС)</t>
  </si>
  <si>
    <t>1.</t>
  </si>
  <si>
    <t>2014 год</t>
  </si>
  <si>
    <t xml:space="preserve">Анализ основных технико – экономических показателей </t>
  </si>
  <si>
    <t>тыс. руб.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</si>
  <si>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</si>
  <si>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</si>
  <si>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</si>
  <si>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</si>
  <si>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</si>
  <si>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</si>
  <si>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</si>
  <si>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</si>
  <si>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</si>
  <si>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</si>
  <si>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</si>
  <si>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</si>
  <si>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</si>
  <si>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</si>
  <si>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</si>
  <si>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</si>
  <si>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</si>
  <si>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</si>
  <si>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</si>
  <si>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</si>
  <si>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Приобретение энергетических ресурсов</t>
  </si>
  <si>
    <t>Покупная вода</t>
  </si>
  <si>
    <t>Объем покупной воды, тыс. м3.</t>
  </si>
  <si>
    <t>Тариф покупной воды, руб./м3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</si>
  <si>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</si>
  <si>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</si>
  <si>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</si>
  <si>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</si>
  <si>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</si>
  <si>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</si>
  <si>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</si>
  <si>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</si>
  <si>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Тепловая энергия</t>
  </si>
  <si>
    <t>Расходы на оплату работ и (или) услуг выполняемых сторонними организациями</t>
  </si>
  <si>
    <t>Затраты на оплату труда основного производственного персонала</t>
  </si>
  <si>
    <t>ставка рабочего 1 разряда, руб. (по 31.12.2013 г.)</t>
  </si>
  <si>
    <t>ставка рабочего 1 разряда, руб. (по 31.12.2014 г.)</t>
  </si>
  <si>
    <t>1.4.5.</t>
  </si>
  <si>
    <t>средняя заработная плата в месяц, руб.</t>
  </si>
  <si>
    <t>Отчисления на социальные нужды основного производственного персонала</t>
  </si>
  <si>
    <t>Процент отчислений</t>
  </si>
  <si>
    <t>Расходы на уплату процентов по займам и кредитам</t>
  </si>
  <si>
    <t xml:space="preserve">Прочие расходы </t>
  </si>
  <si>
    <t>Материалы и запчасти</t>
  </si>
  <si>
    <t>Затраты на оплату труда ремонтного персонала</t>
  </si>
  <si>
    <t>2.2.2.</t>
  </si>
  <si>
    <t>2.2.3.</t>
  </si>
  <si>
    <t>Отчисления на социальные нужды ремонтного персонала</t>
  </si>
  <si>
    <t>Капитальный ремонт</t>
  </si>
  <si>
    <t>Административные расходы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</si>
  <si>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</si>
  <si>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</si>
  <si>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</si>
  <si>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</si>
  <si>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</si>
  <si>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</si>
  <si>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</si>
  <si>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</si>
  <si>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</si>
  <si>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Общеэксплуатационные расходы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</si>
  <si>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</si>
  <si>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</si>
  <si>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</si>
  <si>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</si>
  <si>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</si>
  <si>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</si>
  <si>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</si>
  <si>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</si>
  <si>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</si>
  <si>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</si>
  <si>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</si>
  <si>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</si>
  <si>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</si>
  <si>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</si>
  <si>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</si>
  <si>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</si>
  <si>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</si>
  <si>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2014год</t>
  </si>
  <si>
    <t>организация</t>
  </si>
  <si>
    <t>Прибыль на прочие цели</t>
  </si>
  <si>
    <t>Налоги, сборы, платежи</t>
  </si>
  <si>
    <t xml:space="preserve">План </t>
  </si>
  <si>
    <t>только к экспертному</t>
  </si>
  <si>
    <t>Утверждено на 2012 год</t>
  </si>
  <si>
    <t>Утверждено                    на 2013 год</t>
  </si>
  <si>
    <t>Заключение                    на 2014 год</t>
  </si>
  <si>
    <t>Индекс  изменения к предыдущему периоду регулирования,%</t>
  </si>
  <si>
    <t xml:space="preserve"> энергия по  диапазону напряжения ВН (основное производство)</t>
  </si>
  <si>
    <t xml:space="preserve"> энергия по  диапазону напряжения ВН (на освещение и отопление)</t>
  </si>
  <si>
    <t>покупную питьевую  воду</t>
  </si>
  <si>
    <t>прочие производственые расходы, включая расходы на эксплуатацию  безхозяйных объектов централизованных систем</t>
  </si>
  <si>
    <t>на оплату специализированного транспорта</t>
  </si>
  <si>
    <t>Рентабельность, %</t>
  </si>
  <si>
    <t>Проценты по займам и кредитам, привлекаемым на реализацию инвестиционной программы и пополнение оборотных средств</t>
  </si>
  <si>
    <t>Налоги и сборы всего, в т.ч</t>
  </si>
  <si>
    <t>Объем реализации воды (стоков), тыс.м3</t>
  </si>
  <si>
    <t>Тариф, руб./м3</t>
  </si>
  <si>
    <t>Тариф  с НДС, руб./м3</t>
  </si>
  <si>
    <t>Тариф с НДС  на период с 01.07.2013 по 30.08.2013 г.</t>
  </si>
  <si>
    <t>индекс роста, %</t>
  </si>
  <si>
    <t>Данная таблица не заполняется для вновь созданных организаций, а делается запись в экспертном</t>
  </si>
  <si>
    <t>руб./м3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</si>
  <si>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</si>
  <si>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 xml:space="preserve">Расходы, учтенные и неучтенные при расчете тарифа   </t>
  </si>
  <si>
    <t xml:space="preserve">Целевые показатели деятельности </t>
  </si>
  <si>
    <t xml:space="preserve">                                                                                         к экспертному заключению </t>
  </si>
  <si>
    <t xml:space="preserve">                                                                                          к экспертному заключению </t>
  </si>
  <si>
    <t xml:space="preserve">                                                                                          Приложение № 1                   
                    </t>
  </si>
  <si>
    <t>Сравнительный анализ динамики расходов и величины 
необходимой прибыли по отношению к предыдущим 
периодам регулирования (питьевая вода)</t>
  </si>
  <si>
    <t xml:space="preserve">                                                                                          Приложение № 1                   </t>
  </si>
  <si>
    <t xml:space="preserve">                                                                                          по делу № 336-13в</t>
  </si>
  <si>
    <t>Общества с ограниченной ответственностью «Ритм»</t>
  </si>
  <si>
    <t>(Мотыгинский район, п. Орджоникидзе, ИНН 2426003780)</t>
  </si>
  <si>
    <t>2014 г</t>
  </si>
  <si>
    <t>Объем отпуска питьевой воды</t>
  </si>
  <si>
    <t>населению</t>
  </si>
  <si>
    <t>бюджетным организациям</t>
  </si>
  <si>
    <t>прочим потребителям</t>
  </si>
  <si>
    <t xml:space="preserve">Тарифы на подвоз воды для потребителей </t>
  </si>
  <si>
    <t xml:space="preserve">                                                                                          Приложение № 7                  
                    </t>
  </si>
  <si>
    <t xml:space="preserve">                                                                                         Приложение № 3                   
                    </t>
  </si>
  <si>
    <t xml:space="preserve">                                                                                          Приложение № 4                   
                    </t>
  </si>
  <si>
    <t xml:space="preserve">                                                                                          Приложение № 2                   
                    </t>
  </si>
  <si>
    <t>со дня введения тарифа в действие по 31.12.2014</t>
  </si>
  <si>
    <t>Подвоз воды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</si>
</sst>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4"/>
      <color indexed="8"/>
      <name val="Calibri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8" fillId="0" borderId="0" xfId="56" applyFont="1" applyAlignment="1">
      <alignment vertical="center" wrapText="1"/>
      <protection/>
    </xf>
    <xf numFmtId="0" fontId="7" fillId="0" borderId="0" xfId="56" applyFont="1" applyAlignment="1">
      <alignment vertical="center" wrapText="1"/>
      <protection/>
    </xf>
    <xf numFmtId="0" fontId="15" fillId="0" borderId="0" xfId="56" applyFont="1" applyAlignment="1">
      <alignment vertical="center" wrapText="1"/>
      <protection/>
    </xf>
    <xf numFmtId="0" fontId="5" fillId="0" borderId="0" xfId="56" applyFont="1" applyAlignment="1">
      <alignment/>
      <protection/>
    </xf>
    <xf numFmtId="0" fontId="5" fillId="0" borderId="0" xfId="56" applyFont="1" applyBorder="1" applyAlignment="1">
      <alignment/>
      <protection/>
    </xf>
    <xf numFmtId="0" fontId="5" fillId="0" borderId="0" xfId="56" applyFont="1" applyAlignment="1">
      <alignment horizontal="right"/>
      <protection/>
    </xf>
    <xf numFmtId="0" fontId="7" fillId="0" borderId="10" xfId="56" applyFont="1" applyBorder="1" applyAlignment="1">
      <alignment horizontal="center" vertical="center" wrapText="1"/>
      <protection/>
    </xf>
    <xf numFmtId="2" fontId="7" fillId="0" borderId="10" xfId="56" applyNumberFormat="1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8" fillId="0" borderId="0" xfId="58" applyFont="1">
      <alignment/>
      <protection/>
    </xf>
    <xf numFmtId="0" fontId="8" fillId="0" borderId="0" xfId="58" applyFont="1" applyAlignment="1">
      <alignment horizontal="center"/>
      <protection/>
    </xf>
    <xf numFmtId="0" fontId="7" fillId="0" borderId="0" xfId="58" applyFont="1" applyAlignment="1">
      <alignment horizontal="right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/>
      <protection/>
    </xf>
    <xf numFmtId="166" fontId="3" fillId="0" borderId="10" xfId="53" applyNumberFormat="1" applyFont="1" applyBorder="1" applyAlignment="1">
      <alignment horizontal="right" vertical="center" wrapText="1"/>
      <protection/>
    </xf>
    <xf numFmtId="0" fontId="3" fillId="0" borderId="10" xfId="53" applyFont="1" applyBorder="1" applyAlignment="1">
      <alignment horizontal="right" vertical="center" wrapText="1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2" fontId="3" fillId="0" borderId="10" xfId="53" applyNumberFormat="1" applyFont="1" applyBorder="1" applyAlignment="1">
      <alignment horizontal="right" vertical="center" wrapText="1"/>
      <protection/>
    </xf>
    <xf numFmtId="2" fontId="3" fillId="0" borderId="10" xfId="53" applyNumberFormat="1" applyFont="1" applyFill="1" applyBorder="1" applyAlignment="1">
      <alignment horizontal="right" vertical="center" wrapText="1"/>
      <protection/>
    </xf>
    <xf numFmtId="16" fontId="14" fillId="0" borderId="10" xfId="53" applyNumberFormat="1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left" vertical="center" wrapText="1"/>
      <protection/>
    </xf>
    <xf numFmtId="2" fontId="6" fillId="0" borderId="10" xfId="53" applyNumberFormat="1" applyFont="1" applyBorder="1" applyAlignment="1">
      <alignment horizontal="right" vertical="center" wrapText="1"/>
      <protection/>
    </xf>
    <xf numFmtId="1" fontId="6" fillId="0" borderId="10" xfId="53" applyNumberFormat="1" applyFont="1" applyBorder="1" applyAlignment="1">
      <alignment horizontal="right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164" fontId="6" fillId="0" borderId="10" xfId="53" applyNumberFormat="1" applyFont="1" applyBorder="1" applyAlignment="1">
      <alignment horizontal="right" vertical="center" wrapText="1"/>
      <protection/>
    </xf>
    <xf numFmtId="0" fontId="6" fillId="0" borderId="10" xfId="53" applyFont="1" applyBorder="1" applyAlignment="1">
      <alignment horizontal="right" vertical="center" wrapText="1"/>
      <protection/>
    </xf>
    <xf numFmtId="166" fontId="3" fillId="0" borderId="10" xfId="53" applyNumberFormat="1" applyFont="1" applyFill="1" applyBorder="1" applyAlignment="1">
      <alignment horizontal="right" vertical="center" wrapText="1"/>
      <protection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14" fillId="0" borderId="10" xfId="53" applyNumberFormat="1" applyFont="1" applyBorder="1" applyAlignment="1">
      <alignment horizontal="center" vertical="center" wrapText="1"/>
      <protection/>
    </xf>
    <xf numFmtId="166" fontId="6" fillId="0" borderId="10" xfId="53" applyNumberFormat="1" applyFont="1" applyBorder="1" applyAlignment="1">
      <alignment horizontal="right" vertical="center" wrapText="1"/>
      <protection/>
    </xf>
    <xf numFmtId="0" fontId="2" fillId="0" borderId="0" xfId="56">
      <alignment/>
      <protection/>
    </xf>
    <xf numFmtId="0" fontId="8" fillId="0" borderId="0" xfId="56" applyFont="1">
      <alignment/>
      <protection/>
    </xf>
    <xf numFmtId="0" fontId="13" fillId="0" borderId="0" xfId="56" applyFont="1">
      <alignment/>
      <protection/>
    </xf>
    <xf numFmtId="0" fontId="5" fillId="0" borderId="11" xfId="56" applyFont="1" applyBorder="1" applyAlignment="1">
      <alignment horizontal="center"/>
      <protection/>
    </xf>
    <xf numFmtId="0" fontId="2" fillId="0" borderId="0" xfId="56" applyAlignment="1">
      <alignment horizontal="center" vertical="center"/>
      <protection/>
    </xf>
    <xf numFmtId="0" fontId="4" fillId="0" borderId="10" xfId="56" applyFont="1" applyBorder="1" applyAlignment="1">
      <alignment horizontal="left" vertical="center" wrapText="1"/>
      <protection/>
    </xf>
    <xf numFmtId="0" fontId="4" fillId="0" borderId="12" xfId="56" applyFont="1" applyFill="1" applyBorder="1" applyAlignment="1" applyProtection="1">
      <alignment vertical="center" wrapText="1"/>
      <protection/>
    </xf>
    <xf numFmtId="2" fontId="4" fillId="0" borderId="10" xfId="56" applyNumberFormat="1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wrapText="1"/>
      <protection/>
    </xf>
    <xf numFmtId="0" fontId="2" fillId="0" borderId="0" xfId="57" applyAlignment="1">
      <alignment wrapText="1"/>
      <protection/>
    </xf>
    <xf numFmtId="0" fontId="13" fillId="0" borderId="0" xfId="57" applyFont="1" applyAlignment="1">
      <alignment wrapText="1"/>
      <protection/>
    </xf>
    <xf numFmtId="0" fontId="8" fillId="0" borderId="0" xfId="57" applyFont="1" applyAlignment="1">
      <alignment horizontal="right" wrapText="1"/>
      <protection/>
    </xf>
    <xf numFmtId="0" fontId="16" fillId="0" borderId="0" xfId="57" applyFont="1" applyAlignment="1">
      <alignment wrapText="1"/>
      <protection/>
    </xf>
    <xf numFmtId="0" fontId="8" fillId="0" borderId="0" xfId="57" applyFont="1" applyAlignment="1">
      <alignment horizont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5" fillId="0" borderId="0" xfId="56" applyFont="1">
      <alignment/>
      <protection/>
    </xf>
    <xf numFmtId="0" fontId="16" fillId="0" borderId="0" xfId="56" applyFont="1">
      <alignment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1" fontId="4" fillId="0" borderId="10" xfId="56" applyNumberFormat="1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10" fontId="4" fillId="0" borderId="10" xfId="56" applyNumberFormat="1" applyFont="1" applyBorder="1" applyAlignment="1">
      <alignment horizontal="center" vertical="center" wrapText="1"/>
      <protection/>
    </xf>
    <xf numFmtId="164" fontId="4" fillId="0" borderId="10" xfId="56" applyNumberFormat="1" applyFont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2" fontId="4" fillId="0" borderId="10" xfId="56" applyNumberFormat="1" applyFont="1" applyFill="1" applyBorder="1" applyAlignment="1">
      <alignment horizontal="center" vertical="center" wrapText="1"/>
      <protection/>
    </xf>
    <xf numFmtId="166" fontId="4" fillId="0" borderId="10" xfId="56" applyNumberFormat="1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vertical="center" wrapText="1"/>
      <protection/>
    </xf>
    <xf numFmtId="0" fontId="4" fillId="0" borderId="10" xfId="56" applyFont="1" applyBorder="1" applyAlignment="1">
      <alignment horizontal="left" vertical="top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10" fillId="0" borderId="0" xfId="56" applyFont="1" applyFill="1">
      <alignment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0" fontId="2" fillId="0" borderId="0" xfId="56" applyFill="1">
      <alignment/>
      <protection/>
    </xf>
    <xf numFmtId="16" fontId="4" fillId="0" borderId="10" xfId="56" applyNumberFormat="1" applyFont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 applyProtection="1">
      <alignment vertical="center" wrapText="1"/>
      <protection/>
    </xf>
    <xf numFmtId="0" fontId="4" fillId="0" borderId="10" xfId="56" applyFont="1" applyFill="1" applyBorder="1" applyAlignment="1" applyProtection="1">
      <alignment vertical="center" wrapText="1"/>
      <protection/>
    </xf>
    <xf numFmtId="0" fontId="11" fillId="0" borderId="0" xfId="56" applyFont="1">
      <alignment/>
      <protection/>
    </xf>
    <xf numFmtId="14" fontId="4" fillId="0" borderId="10" xfId="56" applyNumberFormat="1" applyFont="1" applyBorder="1" applyAlignment="1">
      <alignment horizontal="center" vertical="center" wrapText="1"/>
      <protection/>
    </xf>
    <xf numFmtId="0" fontId="12" fillId="0" borderId="10" xfId="56" applyFont="1" applyBorder="1" applyAlignment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12" fillId="0" borderId="10" xfId="56" applyFont="1" applyFill="1" applyBorder="1" applyAlignment="1">
      <alignment horizontal="left" vertical="center" wrapText="1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12" fillId="0" borderId="15" xfId="56" applyFont="1" applyBorder="1" applyAlignment="1">
      <alignment horizontal="left" vertical="center" wrapText="1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4" fillId="0" borderId="16" xfId="56" applyFont="1" applyBorder="1" applyAlignment="1">
      <alignment horizontal="center" vertical="center" wrapText="1"/>
      <protection/>
    </xf>
    <xf numFmtId="0" fontId="4" fillId="0" borderId="15" xfId="56" applyFont="1" applyBorder="1" applyAlignment="1">
      <alignment horizontal="left" vertical="center" wrapText="1"/>
      <protection/>
    </xf>
    <xf numFmtId="0" fontId="2" fillId="0" borderId="10" xfId="56" applyBorder="1" applyAlignment="1">
      <alignment horizontal="center" vertical="center" wrapText="1"/>
      <protection/>
    </xf>
    <xf numFmtId="0" fontId="4" fillId="0" borderId="17" xfId="56" applyFont="1" applyBorder="1" applyAlignment="1">
      <alignment horizontal="left" vertical="center" wrapText="1"/>
      <protection/>
    </xf>
    <xf numFmtId="2" fontId="2" fillId="0" borderId="0" xfId="56" applyNumberFormat="1">
      <alignment/>
      <protection/>
    </xf>
    <xf numFmtId="0" fontId="1" fillId="0" borderId="0" xfId="57" applyFont="1" applyBorder="1">
      <alignment/>
      <protection/>
    </xf>
    <xf numFmtId="0" fontId="1" fillId="0" borderId="0" xfId="57" applyFont="1" applyBorder="1" applyAlignment="1">
      <alignment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4" fillId="0" borderId="10" xfId="56" applyFont="1" applyBorder="1" applyAlignment="1">
      <alignment horizontal="center" vertical="top" wrapText="1"/>
      <protection/>
    </xf>
    <xf numFmtId="2" fontId="4" fillId="0" borderId="10" xfId="56" applyNumberFormat="1" applyFont="1" applyBorder="1" applyAlignment="1">
      <alignment horizontal="center" vertical="top" wrapText="1"/>
      <protection/>
    </xf>
    <xf numFmtId="49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4" fillId="0" borderId="10" xfId="56" applyFont="1" applyFill="1" applyBorder="1" applyAlignment="1" applyProtection="1">
      <alignment horizontal="center" vertical="center" wrapText="1"/>
      <protection/>
    </xf>
    <xf numFmtId="0" fontId="8" fillId="0" borderId="0" xfId="56" applyFont="1" applyAlignment="1">
      <alignment horizontal="left" vertical="center" wrapText="1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8" fillId="0" borderId="15" xfId="57" applyFont="1" applyBorder="1" applyAlignment="1">
      <alignment vertical="center" wrapText="1"/>
      <protection/>
    </xf>
    <xf numFmtId="2" fontId="50" fillId="34" borderId="10" xfId="0" applyNumberFormat="1" applyFont="1" applyFill="1" applyBorder="1" applyAlignment="1">
      <alignment horizontal="center" vertical="center" wrapText="1"/>
    </xf>
    <xf numFmtId="166" fontId="3" fillId="0" borderId="19" xfId="53" applyNumberFormat="1" applyFont="1" applyBorder="1" applyAlignment="1">
      <alignment horizontal="right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166" fontId="3" fillId="0" borderId="19" xfId="53" applyNumberFormat="1" applyFont="1" applyBorder="1" applyAlignment="1">
      <alignment horizontal="right" vertical="center"/>
      <protection/>
    </xf>
    <xf numFmtId="0" fontId="50" fillId="0" borderId="10" xfId="0" applyFont="1" applyBorder="1" applyAlignment="1">
      <alignment horizontal="center" vertical="center" wrapText="1"/>
    </xf>
    <xf numFmtId="0" fontId="8" fillId="0" borderId="0" xfId="56" applyFont="1" applyAlignment="1">
      <alignment horizontal="left" vertical="center" wrapText="1"/>
      <protection/>
    </xf>
    <xf numFmtId="0" fontId="8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center" wrapText="1"/>
      <protection/>
    </xf>
    <xf numFmtId="0" fontId="5" fillId="0" borderId="0" xfId="56" applyFont="1" applyBorder="1" applyAlignment="1">
      <alignment horizontal="center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8" fillId="0" borderId="0" xfId="58" applyFont="1" applyAlignment="1">
      <alignment horizontal="center" vertical="center" wrapText="1"/>
      <protection/>
    </xf>
    <xf numFmtId="0" fontId="8" fillId="0" borderId="0" xfId="58" applyFont="1" applyAlignment="1">
      <alignment horizontal="center" wrapText="1"/>
      <protection/>
    </xf>
    <xf numFmtId="0" fontId="8" fillId="0" borderId="0" xfId="56" applyFont="1" applyAlignment="1">
      <alignment horizontal="center" wrapText="1"/>
      <protection/>
    </xf>
    <xf numFmtId="0" fontId="7" fillId="0" borderId="15" xfId="56" applyFont="1" applyBorder="1" applyAlignment="1">
      <alignment horizontal="center" vertical="center" wrapText="1"/>
      <protection/>
    </xf>
    <xf numFmtId="0" fontId="7" fillId="0" borderId="19" xfId="56" applyFont="1" applyBorder="1" applyAlignment="1">
      <alignment horizontal="center" vertical="center" wrapText="1"/>
      <protection/>
    </xf>
    <xf numFmtId="0" fontId="7" fillId="0" borderId="18" xfId="56" applyFont="1" applyBorder="1" applyAlignment="1">
      <alignment horizontal="center" vertical="center" wrapText="1"/>
      <protection/>
    </xf>
    <xf numFmtId="0" fontId="7" fillId="0" borderId="20" xfId="56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7" fillId="0" borderId="21" xfId="57" applyFont="1" applyBorder="1" applyAlignment="1">
      <alignment horizontal="center" vertical="center" wrapText="1"/>
      <protection/>
    </xf>
    <xf numFmtId="0" fontId="7" fillId="0" borderId="22" xfId="57" applyFont="1" applyBorder="1" applyAlignment="1">
      <alignment horizontal="center" vertical="center" wrapText="1"/>
      <protection/>
    </xf>
    <xf numFmtId="0" fontId="7" fillId="0" borderId="23" xfId="57" applyFont="1" applyBorder="1" applyAlignment="1">
      <alignment horizontal="center" vertical="center" wrapText="1"/>
      <protection/>
    </xf>
    <xf numFmtId="0" fontId="7" fillId="0" borderId="24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7" fillId="0" borderId="20" xfId="57" applyFont="1" applyBorder="1" applyAlignment="1">
      <alignment horizontal="center" vertical="center" wrapText="1"/>
      <protection/>
    </xf>
    <xf numFmtId="2" fontId="51" fillId="0" borderId="18" xfId="0" applyNumberFormat="1" applyFont="1" applyBorder="1" applyAlignment="1">
      <alignment horizontal="center" vertical="center"/>
    </xf>
    <xf numFmtId="2" fontId="51" fillId="0" borderId="20" xfId="0" applyNumberFormat="1" applyFont="1" applyBorder="1" applyAlignment="1">
      <alignment horizontal="center" vertical="center"/>
    </xf>
    <xf numFmtId="0" fontId="7" fillId="0" borderId="10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19" xfId="57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justify" vertical="center" wrapText="1"/>
      <protection/>
    </xf>
    <xf numFmtId="0" fontId="8" fillId="0" borderId="0" xfId="57" applyFont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/>
      <protection/>
    </xf>
    <xf numFmtId="0" fontId="5" fillId="0" borderId="0" xfId="56" applyFont="1">
      <alignment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center"/>
      <protection/>
    </xf>
    <xf numFmtId="0" fontId="2" fillId="0" borderId="15" xfId="56" applyFont="1" applyBorder="1" applyAlignment="1">
      <alignment horizontal="center" vertical="center" wrapText="1"/>
      <protection/>
    </xf>
    <xf numFmtId="0" fontId="2" fillId="0" borderId="19" xfId="56" applyFont="1" applyBorder="1" applyAlignment="1">
      <alignment horizontal="center" vertical="center" wrapText="1"/>
      <protection/>
    </xf>
    <xf numFmtId="0" fontId="4" fillId="0" borderId="15" xfId="56" applyFont="1" applyBorder="1" applyAlignment="1">
      <alignment horizontal="center" vertical="center" wrapText="1"/>
      <protection/>
    </xf>
    <xf numFmtId="0" fontId="4" fillId="0" borderId="19" xfId="56" applyFont="1" applyBorder="1" applyAlignment="1">
      <alignment horizontal="center" vertical="center" wrapText="1"/>
      <protection/>
    </xf>
    <xf numFmtId="0" fontId="4" fillId="0" borderId="15" xfId="56" applyFont="1" applyBorder="1" applyAlignment="1">
      <alignment horizontal="center" vertical="center" textRotation="90" wrapText="1"/>
      <protection/>
    </xf>
    <xf numFmtId="0" fontId="4" fillId="0" borderId="19" xfId="56" applyFont="1" applyBorder="1" applyAlignment="1">
      <alignment horizontal="center" vertical="center" textRotation="90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4" xfId="56"/>
    <cellStyle name="Обычный_г. Сосновоборск, ООО СтройКом" xfId="57"/>
    <cellStyle name="Обычный_Экспертное заключение ООО Типтур Водоотведение (приложения 1-7)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fizova\&#1056;&#1072;&#1073;&#1086;&#1095;&#1080;&#1081;%20&#1089;&#1090;&#1086;&#1083;\&#1056;&#1072;&#1089;&#1095;&#1077;&#1090;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69;&#1082;&#1089;&#1087;&#1077;&#1088;&#1090;&#1085;&#1099;&#1077;%20&#1079;&#1072;&#1082;&#1083;&#1102;&#1095;&#1077;&#1085;&#1080;&#1103;%202013\&#1058;&#1072;&#1073;&#1083;&#1080;&#1094;&#1099;%20&#1082;%20&#1101;&#1082;&#1089;&#1087;&#1077;&#1088;&#1090;&#1085;&#1086;&#1084;&#1091;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рил 1"/>
      <sheetName val="приложение 2"/>
      <sheetName val="прил 3"/>
      <sheetName val="прил4 в"/>
      <sheetName val="прил4 стоки"/>
      <sheetName val="пр 5"/>
      <sheetName val="прил 6"/>
      <sheetName val="прил.7 (2)"/>
      <sheetName val="реагенты"/>
      <sheetName val="электроэнергия"/>
      <sheetName val="ФОТ"/>
      <sheetName val="материалы на текущий ремонт"/>
      <sheetName val="прил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Layout" zoomScaleSheetLayoutView="80" workbookViewId="0" topLeftCell="A1">
      <selection activeCell="C22" sqref="C22"/>
    </sheetView>
  </sheetViews>
  <sheetFormatPr defaultColWidth="39.8515625" defaultRowHeight="15"/>
  <cols>
    <col min="1" max="1" width="7.140625" style="4" customWidth="1"/>
    <col min="2" max="2" width="36.57421875" style="4" customWidth="1"/>
    <col min="3" max="3" width="14.00390625" style="4" customWidth="1"/>
    <col min="4" max="4" width="14.421875" style="4" customWidth="1"/>
    <col min="5" max="5" width="14.140625" style="4" customWidth="1"/>
    <col min="6" max="16384" width="39.8515625" style="4" customWidth="1"/>
  </cols>
  <sheetData>
    <row r="1" spans="1:5" ht="18.75" customHeight="1">
      <c r="A1" s="105" t="s">
        <v>265</v>
      </c>
      <c r="B1" s="105"/>
      <c r="C1" s="105"/>
      <c r="D1" s="105"/>
      <c r="E1" s="105"/>
    </row>
    <row r="2" spans="1:5" ht="18.75" customHeight="1">
      <c r="A2" s="105" t="s">
        <v>264</v>
      </c>
      <c r="B2" s="105"/>
      <c r="C2" s="105"/>
      <c r="D2" s="105"/>
      <c r="E2" s="105"/>
    </row>
    <row r="3" spans="1:5" ht="18.75" customHeight="1">
      <c r="A3" s="105" t="s">
        <v>268</v>
      </c>
      <c r="B3" s="105"/>
      <c r="C3" s="105"/>
      <c r="D3" s="105"/>
      <c r="E3" s="105"/>
    </row>
    <row r="4" spans="1:5" ht="18.75">
      <c r="A4" s="3"/>
      <c r="C4" s="94"/>
      <c r="D4" s="94"/>
      <c r="E4" s="94"/>
    </row>
    <row r="5" spans="1:6" ht="20.25" customHeight="1">
      <c r="A5" s="106" t="s">
        <v>156</v>
      </c>
      <c r="B5" s="106"/>
      <c r="C5" s="106"/>
      <c r="D5" s="106"/>
      <c r="E5" s="106"/>
      <c r="F5" s="5"/>
    </row>
    <row r="6" spans="1:8" ht="18.75">
      <c r="A6" s="107" t="s">
        <v>269</v>
      </c>
      <c r="B6" s="107"/>
      <c r="C6" s="107"/>
      <c r="D6" s="107"/>
      <c r="E6" s="107"/>
      <c r="F6" s="6"/>
      <c r="G6" s="6"/>
      <c r="H6" s="6"/>
    </row>
    <row r="7" spans="1:6" ht="18.75">
      <c r="A7" s="108" t="s">
        <v>270</v>
      </c>
      <c r="B7" s="108"/>
      <c r="C7" s="108"/>
      <c r="D7" s="108"/>
      <c r="E7" s="108"/>
      <c r="F7" s="7"/>
    </row>
    <row r="8" ht="18.75">
      <c r="C8" s="8"/>
    </row>
    <row r="9" spans="1:5" ht="15" customHeight="1">
      <c r="A9" s="104" t="s">
        <v>0</v>
      </c>
      <c r="B9" s="104" t="s">
        <v>57</v>
      </c>
      <c r="C9" s="104" t="s">
        <v>58</v>
      </c>
      <c r="D9" s="104" t="s">
        <v>271</v>
      </c>
      <c r="E9" s="104"/>
    </row>
    <row r="10" spans="1:5" ht="18" customHeight="1">
      <c r="A10" s="104"/>
      <c r="B10" s="104"/>
      <c r="C10" s="104"/>
      <c r="D10" s="104" t="s">
        <v>63</v>
      </c>
      <c r="E10" s="104" t="s">
        <v>64</v>
      </c>
    </row>
    <row r="11" spans="1:5" ht="18" customHeight="1">
      <c r="A11" s="104"/>
      <c r="B11" s="104"/>
      <c r="C11" s="104"/>
      <c r="D11" s="104"/>
      <c r="E11" s="104"/>
    </row>
    <row r="12" spans="1:5" ht="15.75">
      <c r="A12" s="96">
        <v>1</v>
      </c>
      <c r="B12" s="96">
        <v>2</v>
      </c>
      <c r="C12" s="96">
        <v>3</v>
      </c>
      <c r="D12" s="96">
        <v>4</v>
      </c>
      <c r="E12" s="96">
        <v>5</v>
      </c>
    </row>
    <row r="13" spans="1:5" ht="15.75">
      <c r="A13" s="96">
        <v>1</v>
      </c>
      <c r="B13" s="97" t="s">
        <v>272</v>
      </c>
      <c r="C13" s="96" t="s">
        <v>65</v>
      </c>
      <c r="D13" s="98">
        <f>D14+D15+D16+D17</f>
        <v>15.3</v>
      </c>
      <c r="E13" s="98">
        <f>E14+E15+E16+E17</f>
        <v>15.3</v>
      </c>
    </row>
    <row r="14" spans="1:5" ht="15.75">
      <c r="A14" s="96" t="s">
        <v>3</v>
      </c>
      <c r="B14" s="97" t="s">
        <v>273</v>
      </c>
      <c r="C14" s="96" t="s">
        <v>65</v>
      </c>
      <c r="D14" s="100">
        <v>15.3</v>
      </c>
      <c r="E14" s="100">
        <f>D14</f>
        <v>15.3</v>
      </c>
    </row>
    <row r="15" spans="1:5" ht="15.75">
      <c r="A15" s="96" t="s">
        <v>4</v>
      </c>
      <c r="B15" s="97" t="s">
        <v>66</v>
      </c>
      <c r="C15" s="96" t="s">
        <v>65</v>
      </c>
      <c r="D15" s="100">
        <v>0</v>
      </c>
      <c r="E15" s="100">
        <v>0</v>
      </c>
    </row>
    <row r="16" spans="1:5" ht="15.75">
      <c r="A16" s="96" t="s">
        <v>12</v>
      </c>
      <c r="B16" s="97" t="s">
        <v>274</v>
      </c>
      <c r="C16" s="96" t="s">
        <v>65</v>
      </c>
      <c r="D16" s="100">
        <v>0</v>
      </c>
      <c r="E16" s="100">
        <v>0</v>
      </c>
    </row>
    <row r="17" spans="1:5" ht="33" customHeight="1">
      <c r="A17" s="96" t="s">
        <v>13</v>
      </c>
      <c r="B17" s="97" t="s">
        <v>275</v>
      </c>
      <c r="C17" s="96" t="s">
        <v>65</v>
      </c>
      <c r="D17" s="100">
        <v>0</v>
      </c>
      <c r="E17" s="100">
        <v>0</v>
      </c>
    </row>
    <row r="18" ht="22.5" customHeight="1"/>
    <row r="32" ht="15" customHeight="1"/>
    <row r="33" ht="15.75" customHeight="1"/>
    <row r="40" ht="15.75" hidden="1"/>
    <row r="41" ht="15.75" hidden="1"/>
    <row r="43" ht="15.75" hidden="1"/>
    <row r="44" ht="15.75" hidden="1"/>
    <row r="48" ht="15.75" hidden="1"/>
    <row r="49" ht="15.75" hidden="1"/>
    <row r="51" ht="15.75" hidden="1"/>
  </sheetData>
  <sheetProtection/>
  <mergeCells count="12">
    <mergeCell ref="A1:E1"/>
    <mergeCell ref="A2:E2"/>
    <mergeCell ref="A3:E3"/>
    <mergeCell ref="A5:E5"/>
    <mergeCell ref="A6:E6"/>
    <mergeCell ref="A7:E7"/>
    <mergeCell ref="A9:A11"/>
    <mergeCell ref="B9:B11"/>
    <mergeCell ref="C9:C11"/>
    <mergeCell ref="D9:E9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F75" sqref="F75"/>
    </sheetView>
  </sheetViews>
  <sheetFormatPr defaultColWidth="9.140625" defaultRowHeight="15"/>
  <cols>
    <col min="1" max="1" width="10.421875" style="12" customWidth="1"/>
    <col min="2" max="2" width="37.00390625" style="12" customWidth="1"/>
    <col min="3" max="3" width="14.421875" style="13" customWidth="1"/>
    <col min="4" max="4" width="12.00390625" style="13" customWidth="1"/>
    <col min="5" max="5" width="13.140625" style="12" customWidth="1"/>
    <col min="6" max="6" width="9.140625" style="12" customWidth="1"/>
    <col min="7" max="7" width="22.00390625" style="12" customWidth="1"/>
    <col min="8" max="16384" width="9.140625" style="12" customWidth="1"/>
  </cols>
  <sheetData>
    <row r="1" spans="1:5" ht="18.75">
      <c r="A1" s="105" t="s">
        <v>280</v>
      </c>
      <c r="B1" s="105"/>
      <c r="C1" s="105"/>
      <c r="D1" s="105"/>
      <c r="E1" s="105"/>
    </row>
    <row r="2" spans="1:5" ht="18.75">
      <c r="A2" s="105" t="s">
        <v>264</v>
      </c>
      <c r="B2" s="105"/>
      <c r="C2" s="105"/>
      <c r="D2" s="105"/>
      <c r="E2" s="105"/>
    </row>
    <row r="3" spans="1:5" ht="18.75">
      <c r="A3" s="105" t="str">
        <f>'прил 1 вода'!A3:E3</f>
        <v>                                                                                          по делу № 336-13в</v>
      </c>
      <c r="B3" s="105"/>
      <c r="C3" s="105"/>
      <c r="D3" s="105"/>
      <c r="E3" s="105"/>
    </row>
    <row r="4" spans="1:4" ht="18.75">
      <c r="A4" s="14"/>
      <c r="B4" s="14"/>
      <c r="C4" s="15"/>
      <c r="D4" s="15"/>
    </row>
    <row r="5" spans="1:7" ht="18.75" customHeight="1">
      <c r="A5" s="110" t="s">
        <v>261</v>
      </c>
      <c r="B5" s="110"/>
      <c r="C5" s="110"/>
      <c r="D5" s="110"/>
      <c r="E5" s="110"/>
      <c r="G5" s="5"/>
    </row>
    <row r="6" spans="1:7" ht="18.75" customHeight="1">
      <c r="A6" s="110" t="str">
        <f>'прил 1 вода'!A6:E6</f>
        <v>Общества с ограниченной ответственностью «Ритм»</v>
      </c>
      <c r="B6" s="110"/>
      <c r="C6" s="110"/>
      <c r="D6" s="110"/>
      <c r="E6" s="110"/>
      <c r="G6" s="5"/>
    </row>
    <row r="7" spans="1:5" ht="17.25" customHeight="1">
      <c r="A7" s="111" t="str">
        <f>'прил 1 вода'!A7:E7</f>
        <v>(Мотыгинский район, п. Орджоникидзе, ИНН 2426003780)</v>
      </c>
      <c r="B7" s="111"/>
      <c r="C7" s="111"/>
      <c r="D7" s="111"/>
      <c r="E7" s="111"/>
    </row>
    <row r="8" ht="16.5" customHeight="1">
      <c r="E8" s="16" t="s">
        <v>157</v>
      </c>
    </row>
    <row r="9" spans="1:5" ht="17.25" customHeight="1">
      <c r="A9" s="109" t="s">
        <v>0</v>
      </c>
      <c r="B9" s="109" t="s">
        <v>1</v>
      </c>
      <c r="C9" s="109" t="s">
        <v>155</v>
      </c>
      <c r="D9" s="109"/>
      <c r="E9" s="109"/>
    </row>
    <row r="10" spans="1:5" ht="67.5" customHeight="1">
      <c r="A10" s="109"/>
      <c r="B10" s="109"/>
      <c r="C10" s="18" t="s">
        <v>63</v>
      </c>
      <c r="D10" s="18" t="s">
        <v>64</v>
      </c>
      <c r="E10" s="17" t="s">
        <v>67</v>
      </c>
    </row>
    <row r="11" spans="1:5" ht="15.75">
      <c r="A11" s="17">
        <v>1</v>
      </c>
      <c r="B11" s="17">
        <v>2</v>
      </c>
      <c r="C11" s="19">
        <v>3</v>
      </c>
      <c r="D11" s="19">
        <v>4</v>
      </c>
      <c r="E11" s="19">
        <v>5</v>
      </c>
    </row>
    <row r="12" spans="1:5" ht="15.75">
      <c r="A12" s="1">
        <v>1</v>
      </c>
      <c r="B12" s="2" t="s">
        <v>2</v>
      </c>
      <c r="C12" s="101">
        <v>1872.18</v>
      </c>
      <c r="D12" s="101">
        <f>C12</f>
        <v>1872.18</v>
      </c>
      <c r="E12" s="101">
        <f>C12-D12</f>
        <v>0</v>
      </c>
    </row>
    <row r="13" spans="1:5" ht="31.5" hidden="1">
      <c r="A13" s="1" t="s">
        <v>3</v>
      </c>
      <c r="B13" s="2" t="s">
        <v>158</v>
      </c>
      <c r="C13" s="20"/>
      <c r="D13" s="101">
        <f aca="true" t="shared" si="0" ref="D13:D75">C13</f>
        <v>0</v>
      </c>
      <c r="E13" s="101">
        <f aca="true" t="shared" si="1" ref="E13:E76">C13-D13</f>
        <v>0</v>
      </c>
    </row>
    <row r="14" spans="1:5" ht="31.5" hidden="1">
      <c r="A14" s="1" t="s">
        <v>159</v>
      </c>
      <c r="B14" s="2" t="str">
        <f>'[2]реагенты'!G13</f>
        <v>Препарат овицидный "Пуролат-Бингси", тыс. руб./кг.</v>
      </c>
      <c r="C14" s="20"/>
      <c r="D14" s="101">
        <f t="shared" si="0"/>
        <v>0</v>
      </c>
      <c r="E14" s="101">
        <f t="shared" si="1"/>
        <v>0</v>
      </c>
    </row>
    <row r="15" spans="1:5" ht="31.5" hidden="1">
      <c r="A15" s="1" t="s">
        <v>160</v>
      </c>
      <c r="B15" s="2" t="s">
        <v>161</v>
      </c>
      <c r="C15" s="20"/>
      <c r="D15" s="101">
        <f t="shared" si="0"/>
        <v>0</v>
      </c>
      <c r="E15" s="101">
        <f t="shared" si="1"/>
        <v>0</v>
      </c>
    </row>
    <row r="16" spans="1:5" ht="15.75" hidden="1">
      <c r="A16" s="1" t="s">
        <v>162</v>
      </c>
      <c r="B16" s="2" t="str">
        <f>'[2]реагенты'!G14</f>
        <v>Сульфат алюминия, тыс. руб./кг.</v>
      </c>
      <c r="C16" s="20"/>
      <c r="D16" s="101">
        <f t="shared" si="0"/>
        <v>0</v>
      </c>
      <c r="E16" s="101">
        <f t="shared" si="1"/>
        <v>0</v>
      </c>
    </row>
    <row r="17" spans="1:5" ht="15.75" hidden="1">
      <c r="A17" s="1" t="s">
        <v>163</v>
      </c>
      <c r="B17" s="2" t="s">
        <v>164</v>
      </c>
      <c r="C17" s="20"/>
      <c r="D17" s="101">
        <f t="shared" si="0"/>
        <v>0</v>
      </c>
      <c r="E17" s="101">
        <f t="shared" si="1"/>
        <v>0</v>
      </c>
    </row>
    <row r="18" spans="1:5" ht="31.5" hidden="1">
      <c r="A18" s="1" t="s">
        <v>165</v>
      </c>
      <c r="B18" s="2" t="str">
        <f>'[2]реагенты'!G15</f>
        <v>Сода кальцинированная, тыс. руб./кг.</v>
      </c>
      <c r="C18" s="20"/>
      <c r="D18" s="101">
        <f t="shared" si="0"/>
        <v>0</v>
      </c>
      <c r="E18" s="101">
        <f t="shared" si="1"/>
        <v>0</v>
      </c>
    </row>
    <row r="19" spans="1:5" ht="15.75" hidden="1">
      <c r="A19" s="1" t="s">
        <v>166</v>
      </c>
      <c r="B19" s="2" t="s">
        <v>167</v>
      </c>
      <c r="C19" s="20"/>
      <c r="D19" s="101">
        <f t="shared" si="0"/>
        <v>0</v>
      </c>
      <c r="E19" s="101">
        <f t="shared" si="1"/>
        <v>0</v>
      </c>
    </row>
    <row r="20" spans="1:5" ht="15.75" hidden="1">
      <c r="A20" s="1" t="s">
        <v>168</v>
      </c>
      <c r="B20" s="2" t="str">
        <f>'[2]реагенты'!G16</f>
        <v>Полиакриламид, тыс. руб./кг.</v>
      </c>
      <c r="C20" s="20"/>
      <c r="D20" s="101">
        <f t="shared" si="0"/>
        <v>0</v>
      </c>
      <c r="E20" s="101">
        <f t="shared" si="1"/>
        <v>0</v>
      </c>
    </row>
    <row r="21" spans="1:5" ht="15.75" hidden="1">
      <c r="A21" s="1" t="s">
        <v>169</v>
      </c>
      <c r="B21" s="2" t="s">
        <v>170</v>
      </c>
      <c r="C21" s="20"/>
      <c r="D21" s="101">
        <f t="shared" si="0"/>
        <v>0</v>
      </c>
      <c r="E21" s="101">
        <f t="shared" si="1"/>
        <v>0</v>
      </c>
    </row>
    <row r="22" spans="1:5" ht="15.75" hidden="1">
      <c r="A22" s="1" t="s">
        <v>171</v>
      </c>
      <c r="B22" s="2" t="str">
        <f>'[2]реагенты'!G17</f>
        <v>Гипохлорид натрия, тыс. руб./кг.</v>
      </c>
      <c r="C22" s="20"/>
      <c r="D22" s="101">
        <f t="shared" si="0"/>
        <v>0</v>
      </c>
      <c r="E22" s="101">
        <f t="shared" si="1"/>
        <v>0</v>
      </c>
    </row>
    <row r="23" spans="1:5" ht="15.75" hidden="1">
      <c r="A23" s="1" t="s">
        <v>172</v>
      </c>
      <c r="B23" s="2" t="s">
        <v>173</v>
      </c>
      <c r="C23" s="20"/>
      <c r="D23" s="101">
        <f t="shared" si="0"/>
        <v>0</v>
      </c>
      <c r="E23" s="101">
        <f t="shared" si="1"/>
        <v>0</v>
      </c>
    </row>
    <row r="24" spans="1:5" ht="31.5" hidden="1">
      <c r="A24" s="1" t="s">
        <v>174</v>
      </c>
      <c r="B24" s="2" t="s">
        <v>175</v>
      </c>
      <c r="C24" s="20"/>
      <c r="D24" s="101">
        <f t="shared" si="0"/>
        <v>0</v>
      </c>
      <c r="E24" s="101">
        <f t="shared" si="1"/>
        <v>0</v>
      </c>
    </row>
    <row r="25" spans="1:5" ht="15.75" hidden="1">
      <c r="A25" s="1" t="s">
        <v>176</v>
      </c>
      <c r="B25" s="2" t="s">
        <v>177</v>
      </c>
      <c r="C25" s="20"/>
      <c r="D25" s="101">
        <f t="shared" si="0"/>
        <v>0</v>
      </c>
      <c r="E25" s="101">
        <f t="shared" si="1"/>
        <v>0</v>
      </c>
    </row>
    <row r="26" spans="1:5" ht="31.5" hidden="1">
      <c r="A26" s="1" t="s">
        <v>4</v>
      </c>
      <c r="B26" s="2" t="s">
        <v>178</v>
      </c>
      <c r="C26" s="20"/>
      <c r="D26" s="101">
        <f t="shared" si="0"/>
        <v>0</v>
      </c>
      <c r="E26" s="101">
        <f t="shared" si="1"/>
        <v>0</v>
      </c>
    </row>
    <row r="27" spans="1:5" ht="15.75" hidden="1">
      <c r="A27" s="1" t="s">
        <v>5</v>
      </c>
      <c r="B27" s="2" t="s">
        <v>179</v>
      </c>
      <c r="C27" s="20"/>
      <c r="D27" s="101">
        <f t="shared" si="0"/>
        <v>0</v>
      </c>
      <c r="E27" s="101">
        <f t="shared" si="1"/>
        <v>0</v>
      </c>
    </row>
    <row r="28" spans="1:5" ht="15.75" hidden="1">
      <c r="A28" s="1" t="s">
        <v>6</v>
      </c>
      <c r="B28" s="2" t="s">
        <v>180</v>
      </c>
      <c r="C28" s="21"/>
      <c r="D28" s="101">
        <f t="shared" si="0"/>
        <v>0</v>
      </c>
      <c r="E28" s="101">
        <f t="shared" si="1"/>
        <v>0</v>
      </c>
    </row>
    <row r="29" spans="1:5" ht="15.75" hidden="1">
      <c r="A29" s="1" t="s">
        <v>7</v>
      </c>
      <c r="B29" s="22" t="s">
        <v>181</v>
      </c>
      <c r="C29" s="23"/>
      <c r="D29" s="101">
        <f t="shared" si="0"/>
        <v>0</v>
      </c>
      <c r="E29" s="101">
        <f t="shared" si="1"/>
        <v>0</v>
      </c>
    </row>
    <row r="30" spans="1:5" ht="15.75" hidden="1">
      <c r="A30" s="1" t="s">
        <v>8</v>
      </c>
      <c r="B30" s="22" t="s">
        <v>182</v>
      </c>
      <c r="C30" s="23"/>
      <c r="D30" s="101">
        <f t="shared" si="0"/>
        <v>0</v>
      </c>
      <c r="E30" s="101">
        <f t="shared" si="1"/>
        <v>0</v>
      </c>
    </row>
    <row r="31" spans="1:5" ht="31.5" hidden="1">
      <c r="A31" s="1" t="s">
        <v>183</v>
      </c>
      <c r="B31" s="2" t="s">
        <v>184</v>
      </c>
      <c r="C31" s="24"/>
      <c r="D31" s="101">
        <f t="shared" si="0"/>
        <v>0</v>
      </c>
      <c r="E31" s="101">
        <f t="shared" si="1"/>
        <v>0</v>
      </c>
    </row>
    <row r="32" spans="1:5" ht="47.25" hidden="1">
      <c r="A32" s="1" t="s">
        <v>185</v>
      </c>
      <c r="B32" s="22" t="s">
        <v>186</v>
      </c>
      <c r="C32" s="24"/>
      <c r="D32" s="101">
        <f t="shared" si="0"/>
        <v>0</v>
      </c>
      <c r="E32" s="101">
        <f t="shared" si="1"/>
        <v>0</v>
      </c>
    </row>
    <row r="33" spans="1:5" ht="31.5" hidden="1">
      <c r="A33" s="1" t="s">
        <v>187</v>
      </c>
      <c r="B33" s="2" t="s">
        <v>184</v>
      </c>
      <c r="C33" s="24"/>
      <c r="D33" s="101">
        <f t="shared" si="0"/>
        <v>0</v>
      </c>
      <c r="E33" s="101">
        <f t="shared" si="1"/>
        <v>0</v>
      </c>
    </row>
    <row r="34" spans="1:5" ht="47.25" hidden="1">
      <c r="A34" s="1" t="s">
        <v>188</v>
      </c>
      <c r="B34" s="22" t="s">
        <v>189</v>
      </c>
      <c r="C34" s="24"/>
      <c r="D34" s="101">
        <f t="shared" si="0"/>
        <v>0</v>
      </c>
      <c r="E34" s="101">
        <f t="shared" si="1"/>
        <v>0</v>
      </c>
    </row>
    <row r="35" spans="1:5" ht="15.75" hidden="1">
      <c r="A35" s="1" t="s">
        <v>9</v>
      </c>
      <c r="B35" s="22" t="s">
        <v>190</v>
      </c>
      <c r="C35" s="20"/>
      <c r="D35" s="101">
        <f t="shared" si="0"/>
        <v>0</v>
      </c>
      <c r="E35" s="101">
        <f t="shared" si="1"/>
        <v>0</v>
      </c>
    </row>
    <row r="36" spans="1:5" ht="47.25" hidden="1">
      <c r="A36" s="1" t="s">
        <v>12</v>
      </c>
      <c r="B36" s="2" t="s">
        <v>191</v>
      </c>
      <c r="C36" s="20"/>
      <c r="D36" s="101">
        <f t="shared" si="0"/>
        <v>0</v>
      </c>
      <c r="E36" s="101">
        <f t="shared" si="1"/>
        <v>0</v>
      </c>
    </row>
    <row r="37" spans="1:5" ht="31.5" hidden="1">
      <c r="A37" s="1" t="s">
        <v>13</v>
      </c>
      <c r="B37" s="2" t="s">
        <v>192</v>
      </c>
      <c r="C37" s="20"/>
      <c r="D37" s="101">
        <f t="shared" si="0"/>
        <v>0</v>
      </c>
      <c r="E37" s="101">
        <f t="shared" si="1"/>
        <v>0</v>
      </c>
    </row>
    <row r="38" spans="1:5" ht="15.75" hidden="1">
      <c r="A38" s="25" t="s">
        <v>80</v>
      </c>
      <c r="B38" s="26" t="s">
        <v>81</v>
      </c>
      <c r="C38" s="27"/>
      <c r="D38" s="101">
        <f t="shared" si="0"/>
        <v>0</v>
      </c>
      <c r="E38" s="101">
        <f t="shared" si="1"/>
        <v>0</v>
      </c>
    </row>
    <row r="39" spans="1:5" ht="31.5" hidden="1">
      <c r="A39" s="25" t="s">
        <v>82</v>
      </c>
      <c r="B39" s="26" t="s">
        <v>193</v>
      </c>
      <c r="C39" s="28"/>
      <c r="D39" s="101">
        <f t="shared" si="0"/>
        <v>0</v>
      </c>
      <c r="E39" s="101">
        <f t="shared" si="1"/>
        <v>0</v>
      </c>
    </row>
    <row r="40" spans="1:5" ht="31.5" hidden="1">
      <c r="A40" s="25" t="s">
        <v>83</v>
      </c>
      <c r="B40" s="26" t="s">
        <v>194</v>
      </c>
      <c r="C40" s="28"/>
      <c r="D40" s="101">
        <f t="shared" si="0"/>
        <v>0</v>
      </c>
      <c r="E40" s="101">
        <f t="shared" si="1"/>
        <v>0</v>
      </c>
    </row>
    <row r="41" spans="1:5" ht="15.75" hidden="1">
      <c r="A41" s="29" t="s">
        <v>84</v>
      </c>
      <c r="B41" s="26" t="s">
        <v>15</v>
      </c>
      <c r="C41" s="30"/>
      <c r="D41" s="101">
        <f t="shared" si="0"/>
        <v>0</v>
      </c>
      <c r="E41" s="101">
        <f t="shared" si="1"/>
        <v>0</v>
      </c>
    </row>
    <row r="42" spans="1:5" ht="31.5" hidden="1">
      <c r="A42" s="29" t="s">
        <v>195</v>
      </c>
      <c r="B42" s="26" t="s">
        <v>196</v>
      </c>
      <c r="C42" s="28"/>
      <c r="D42" s="101">
        <f t="shared" si="0"/>
        <v>0</v>
      </c>
      <c r="E42" s="101">
        <f t="shared" si="1"/>
        <v>0</v>
      </c>
    </row>
    <row r="43" spans="1:5" ht="47.25" hidden="1">
      <c r="A43" s="1" t="s">
        <v>16</v>
      </c>
      <c r="B43" s="2" t="s">
        <v>197</v>
      </c>
      <c r="C43" s="20"/>
      <c r="D43" s="101">
        <f t="shared" si="0"/>
        <v>0</v>
      </c>
      <c r="E43" s="101">
        <f t="shared" si="1"/>
        <v>0</v>
      </c>
    </row>
    <row r="44" spans="1:5" ht="15.75" hidden="1">
      <c r="A44" s="1" t="s">
        <v>87</v>
      </c>
      <c r="B44" s="2" t="s">
        <v>198</v>
      </c>
      <c r="C44" s="31"/>
      <c r="D44" s="101">
        <f t="shared" si="0"/>
        <v>0</v>
      </c>
      <c r="E44" s="101">
        <f t="shared" si="1"/>
        <v>0</v>
      </c>
    </row>
    <row r="45" spans="1:5" ht="31.5" hidden="1">
      <c r="A45" s="1" t="s">
        <v>18</v>
      </c>
      <c r="B45" s="2" t="s">
        <v>199</v>
      </c>
      <c r="C45" s="32"/>
      <c r="D45" s="101">
        <f t="shared" si="0"/>
        <v>0</v>
      </c>
      <c r="E45" s="101">
        <f t="shared" si="1"/>
        <v>0</v>
      </c>
    </row>
    <row r="46" spans="1:5" ht="15.75" hidden="1">
      <c r="A46" s="1" t="s">
        <v>22</v>
      </c>
      <c r="B46" s="2" t="s">
        <v>200</v>
      </c>
      <c r="C46" s="32"/>
      <c r="D46" s="101">
        <f t="shared" si="0"/>
        <v>0</v>
      </c>
      <c r="E46" s="101">
        <f t="shared" si="1"/>
        <v>0</v>
      </c>
    </row>
    <row r="47" spans="1:5" ht="15.75">
      <c r="A47" s="33">
        <v>2</v>
      </c>
      <c r="B47" s="22" t="s">
        <v>23</v>
      </c>
      <c r="C47" s="20">
        <v>3156.18</v>
      </c>
      <c r="D47" s="101">
        <f t="shared" si="0"/>
        <v>3156.18</v>
      </c>
      <c r="E47" s="101">
        <f t="shared" si="1"/>
        <v>0</v>
      </c>
    </row>
    <row r="48" spans="1:5" ht="15.75" hidden="1">
      <c r="A48" s="33" t="s">
        <v>24</v>
      </c>
      <c r="B48" s="22" t="s">
        <v>201</v>
      </c>
      <c r="C48" s="20"/>
      <c r="D48" s="101">
        <f t="shared" si="0"/>
        <v>0</v>
      </c>
      <c r="E48" s="101">
        <f t="shared" si="1"/>
        <v>0</v>
      </c>
    </row>
    <row r="49" spans="1:5" ht="31.5" hidden="1">
      <c r="A49" s="1" t="s">
        <v>27</v>
      </c>
      <c r="B49" s="2" t="s">
        <v>202</v>
      </c>
      <c r="C49" s="20"/>
      <c r="D49" s="101">
        <f t="shared" si="0"/>
        <v>0</v>
      </c>
      <c r="E49" s="101">
        <f t="shared" si="1"/>
        <v>0</v>
      </c>
    </row>
    <row r="50" spans="1:5" ht="15.75" hidden="1">
      <c r="A50" s="34" t="s">
        <v>28</v>
      </c>
      <c r="B50" s="26" t="s">
        <v>81</v>
      </c>
      <c r="C50" s="30"/>
      <c r="D50" s="101">
        <f t="shared" si="0"/>
        <v>0</v>
      </c>
      <c r="E50" s="101">
        <f t="shared" si="1"/>
        <v>0</v>
      </c>
    </row>
    <row r="51" spans="1:5" ht="15.75" hidden="1">
      <c r="A51" s="34" t="s">
        <v>203</v>
      </c>
      <c r="B51" s="26" t="s">
        <v>15</v>
      </c>
      <c r="C51" s="30"/>
      <c r="D51" s="101">
        <f t="shared" si="0"/>
        <v>0</v>
      </c>
      <c r="E51" s="101">
        <f t="shared" si="1"/>
        <v>0</v>
      </c>
    </row>
    <row r="52" spans="1:5" ht="31.5" hidden="1">
      <c r="A52" s="34" t="s">
        <v>204</v>
      </c>
      <c r="B52" s="26" t="s">
        <v>196</v>
      </c>
      <c r="C52" s="28"/>
      <c r="D52" s="101">
        <f t="shared" si="0"/>
        <v>0</v>
      </c>
      <c r="E52" s="101">
        <f t="shared" si="1"/>
        <v>0</v>
      </c>
    </row>
    <row r="53" spans="1:5" ht="31.5" hidden="1">
      <c r="A53" s="33" t="s">
        <v>29</v>
      </c>
      <c r="B53" s="2" t="s">
        <v>205</v>
      </c>
      <c r="C53" s="20"/>
      <c r="D53" s="101">
        <f t="shared" si="0"/>
        <v>0</v>
      </c>
      <c r="E53" s="101">
        <f t="shared" si="1"/>
        <v>0</v>
      </c>
    </row>
    <row r="54" spans="1:5" ht="15.75" hidden="1">
      <c r="A54" s="33" t="s">
        <v>30</v>
      </c>
      <c r="B54" s="22" t="s">
        <v>206</v>
      </c>
      <c r="C54" s="20"/>
      <c r="D54" s="101">
        <f t="shared" si="0"/>
        <v>0</v>
      </c>
      <c r="E54" s="101">
        <f t="shared" si="1"/>
        <v>0</v>
      </c>
    </row>
    <row r="55" spans="1:5" ht="15.75" hidden="1">
      <c r="A55" s="33" t="s">
        <v>32</v>
      </c>
      <c r="B55" s="22" t="s">
        <v>200</v>
      </c>
      <c r="C55" s="20"/>
      <c r="D55" s="101">
        <f t="shared" si="0"/>
        <v>0</v>
      </c>
      <c r="E55" s="101">
        <f t="shared" si="1"/>
        <v>0</v>
      </c>
    </row>
    <row r="56" spans="1:5" ht="15.75">
      <c r="A56" s="33">
        <v>3</v>
      </c>
      <c r="B56" s="22" t="s">
        <v>207</v>
      </c>
      <c r="C56" s="20">
        <v>0</v>
      </c>
      <c r="D56" s="103">
        <f t="shared" si="0"/>
        <v>0</v>
      </c>
      <c r="E56" s="101">
        <f t="shared" si="1"/>
        <v>0</v>
      </c>
    </row>
    <row r="57" spans="1:5" ht="15.75" hidden="1">
      <c r="A57" s="33" t="s">
        <v>33</v>
      </c>
      <c r="B57" s="22" t="s">
        <v>208</v>
      </c>
      <c r="C57" s="20"/>
      <c r="D57" s="103">
        <f t="shared" si="0"/>
        <v>0</v>
      </c>
      <c r="E57" s="101">
        <f t="shared" si="1"/>
        <v>0</v>
      </c>
    </row>
    <row r="58" spans="1:5" ht="31.5" hidden="1">
      <c r="A58" s="33" t="s">
        <v>209</v>
      </c>
      <c r="B58" s="22" t="s">
        <v>210</v>
      </c>
      <c r="C58" s="20"/>
      <c r="D58" s="103">
        <f t="shared" si="0"/>
        <v>0</v>
      </c>
      <c r="E58" s="101">
        <f t="shared" si="1"/>
        <v>0</v>
      </c>
    </row>
    <row r="59" spans="1:5" ht="15.75" hidden="1">
      <c r="A59" s="34" t="s">
        <v>211</v>
      </c>
      <c r="B59" s="26" t="s">
        <v>81</v>
      </c>
      <c r="C59" s="30"/>
      <c r="D59" s="103">
        <f t="shared" si="0"/>
        <v>0</v>
      </c>
      <c r="E59" s="101">
        <f t="shared" si="1"/>
        <v>0</v>
      </c>
    </row>
    <row r="60" spans="1:5" ht="15.75" hidden="1">
      <c r="A60" s="34" t="s">
        <v>212</v>
      </c>
      <c r="B60" s="26" t="s">
        <v>15</v>
      </c>
      <c r="C60" s="30"/>
      <c r="D60" s="103">
        <f t="shared" si="0"/>
        <v>0</v>
      </c>
      <c r="E60" s="101">
        <f t="shared" si="1"/>
        <v>0</v>
      </c>
    </row>
    <row r="61" spans="1:5" ht="31.5" hidden="1">
      <c r="A61" s="34" t="s">
        <v>213</v>
      </c>
      <c r="B61" s="26" t="s">
        <v>196</v>
      </c>
      <c r="C61" s="28"/>
      <c r="D61" s="103">
        <f t="shared" si="0"/>
        <v>0</v>
      </c>
      <c r="E61" s="101">
        <f t="shared" si="1"/>
        <v>0</v>
      </c>
    </row>
    <row r="62" spans="1:5" ht="31.5" hidden="1">
      <c r="A62" s="33" t="s">
        <v>214</v>
      </c>
      <c r="B62" s="2" t="s">
        <v>215</v>
      </c>
      <c r="C62" s="20"/>
      <c r="D62" s="103">
        <f t="shared" si="0"/>
        <v>0</v>
      </c>
      <c r="E62" s="101">
        <f t="shared" si="1"/>
        <v>0</v>
      </c>
    </row>
    <row r="63" spans="1:5" ht="15.75" hidden="1">
      <c r="A63" s="33" t="s">
        <v>216</v>
      </c>
      <c r="B63" s="22" t="s">
        <v>200</v>
      </c>
      <c r="C63" s="20"/>
      <c r="D63" s="103">
        <f t="shared" si="0"/>
        <v>0</v>
      </c>
      <c r="E63" s="101">
        <f t="shared" si="1"/>
        <v>0</v>
      </c>
    </row>
    <row r="64" spans="1:5" ht="15.75" hidden="1">
      <c r="A64" s="33" t="s">
        <v>34</v>
      </c>
      <c r="B64" s="22" t="s">
        <v>217</v>
      </c>
      <c r="C64" s="20"/>
      <c r="D64" s="103">
        <f t="shared" si="0"/>
        <v>0</v>
      </c>
      <c r="E64" s="101">
        <f t="shared" si="1"/>
        <v>0</v>
      </c>
    </row>
    <row r="65" spans="1:5" ht="47.25" hidden="1">
      <c r="A65" s="33" t="s">
        <v>111</v>
      </c>
      <c r="B65" s="22" t="s">
        <v>218</v>
      </c>
      <c r="C65" s="20"/>
      <c r="D65" s="103">
        <f t="shared" si="0"/>
        <v>0</v>
      </c>
      <c r="E65" s="101">
        <f t="shared" si="1"/>
        <v>0</v>
      </c>
    </row>
    <row r="66" spans="1:5" ht="31.5" hidden="1">
      <c r="A66" s="34" t="s">
        <v>219</v>
      </c>
      <c r="B66" s="26" t="s">
        <v>220</v>
      </c>
      <c r="C66" s="27"/>
      <c r="D66" s="103">
        <f t="shared" si="0"/>
        <v>0</v>
      </c>
      <c r="E66" s="101">
        <f t="shared" si="1"/>
        <v>0</v>
      </c>
    </row>
    <row r="67" spans="1:5" ht="31.5" hidden="1">
      <c r="A67" s="34" t="s">
        <v>221</v>
      </c>
      <c r="B67" s="26" t="s">
        <v>196</v>
      </c>
      <c r="C67" s="28"/>
      <c r="D67" s="103">
        <f t="shared" si="0"/>
        <v>0</v>
      </c>
      <c r="E67" s="101">
        <f t="shared" si="1"/>
        <v>0</v>
      </c>
    </row>
    <row r="68" spans="1:5" ht="47.25" hidden="1">
      <c r="A68" s="33" t="s">
        <v>222</v>
      </c>
      <c r="B68" s="2" t="s">
        <v>223</v>
      </c>
      <c r="C68" s="20"/>
      <c r="D68" s="103">
        <f t="shared" si="0"/>
        <v>0</v>
      </c>
      <c r="E68" s="101">
        <f t="shared" si="1"/>
        <v>0</v>
      </c>
    </row>
    <row r="69" spans="1:5" ht="31.5" hidden="1">
      <c r="A69" s="33" t="s">
        <v>224</v>
      </c>
      <c r="B69" s="22" t="s">
        <v>225</v>
      </c>
      <c r="C69" s="20"/>
      <c r="D69" s="103">
        <f t="shared" si="0"/>
        <v>0</v>
      </c>
      <c r="E69" s="101">
        <f t="shared" si="1"/>
        <v>0</v>
      </c>
    </row>
    <row r="70" spans="1:5" ht="31.5" hidden="1">
      <c r="A70" s="34" t="s">
        <v>226</v>
      </c>
      <c r="B70" s="26" t="s">
        <v>220</v>
      </c>
      <c r="C70" s="35"/>
      <c r="D70" s="103">
        <f t="shared" si="0"/>
        <v>0</v>
      </c>
      <c r="E70" s="101">
        <f t="shared" si="1"/>
        <v>0</v>
      </c>
    </row>
    <row r="71" spans="1:5" ht="31.5" hidden="1">
      <c r="A71" s="34" t="s">
        <v>227</v>
      </c>
      <c r="B71" s="26" t="s">
        <v>196</v>
      </c>
      <c r="C71" s="28"/>
      <c r="D71" s="103">
        <f t="shared" si="0"/>
        <v>0</v>
      </c>
      <c r="E71" s="101">
        <f t="shared" si="1"/>
        <v>0</v>
      </c>
    </row>
    <row r="72" spans="1:5" ht="31.5" hidden="1">
      <c r="A72" s="33" t="s">
        <v>228</v>
      </c>
      <c r="B72" s="2" t="s">
        <v>229</v>
      </c>
      <c r="C72" s="20"/>
      <c r="D72" s="103">
        <f t="shared" si="0"/>
        <v>0</v>
      </c>
      <c r="E72" s="101">
        <f t="shared" si="1"/>
        <v>0</v>
      </c>
    </row>
    <row r="73" spans="1:5" ht="15.75" hidden="1">
      <c r="A73" s="33" t="s">
        <v>230</v>
      </c>
      <c r="B73" s="22" t="s">
        <v>200</v>
      </c>
      <c r="C73" s="20"/>
      <c r="D73" s="103">
        <f t="shared" si="0"/>
        <v>0</v>
      </c>
      <c r="E73" s="101">
        <f t="shared" si="1"/>
        <v>0</v>
      </c>
    </row>
    <row r="74" spans="1:5" ht="31.5">
      <c r="A74" s="33">
        <v>4</v>
      </c>
      <c r="B74" s="2" t="s">
        <v>36</v>
      </c>
      <c r="C74" s="20">
        <v>0</v>
      </c>
      <c r="D74" s="103">
        <f t="shared" si="0"/>
        <v>0</v>
      </c>
      <c r="E74" s="101">
        <f t="shared" si="1"/>
        <v>0</v>
      </c>
    </row>
    <row r="75" spans="1:5" ht="31.5">
      <c r="A75" s="33">
        <v>5</v>
      </c>
      <c r="B75" s="2" t="s">
        <v>37</v>
      </c>
      <c r="C75" s="20">
        <v>0</v>
      </c>
      <c r="D75" s="103">
        <f t="shared" si="0"/>
        <v>0</v>
      </c>
      <c r="E75" s="101">
        <f t="shared" si="1"/>
        <v>0</v>
      </c>
    </row>
    <row r="76" spans="1:5" ht="47.25">
      <c r="A76" s="33">
        <v>6</v>
      </c>
      <c r="B76" s="2" t="s">
        <v>231</v>
      </c>
      <c r="C76" s="20">
        <v>0</v>
      </c>
      <c r="D76" s="103">
        <v>0</v>
      </c>
      <c r="E76" s="101">
        <f t="shared" si="1"/>
        <v>0</v>
      </c>
    </row>
    <row r="77" spans="1:5" ht="31.5">
      <c r="A77" s="33">
        <v>7</v>
      </c>
      <c r="B77" s="2" t="s">
        <v>232</v>
      </c>
      <c r="C77" s="20">
        <v>0</v>
      </c>
      <c r="D77" s="103">
        <f>C77</f>
        <v>0</v>
      </c>
      <c r="E77" s="101">
        <f>C77-D77</f>
        <v>0</v>
      </c>
    </row>
    <row r="78" spans="1:5" ht="15.75">
      <c r="A78" s="102">
        <v>8</v>
      </c>
      <c r="B78" s="2" t="s">
        <v>233</v>
      </c>
      <c r="C78" s="20">
        <f>SUM(C12:C77)</f>
        <v>5028.36</v>
      </c>
      <c r="D78" s="20">
        <f>SUM(D12:D77)</f>
        <v>5028.36</v>
      </c>
      <c r="E78" s="20">
        <f>SUM(E12:E77)</f>
        <v>0</v>
      </c>
    </row>
  </sheetData>
  <sheetProtection/>
  <mergeCells count="9">
    <mergeCell ref="A9:A10"/>
    <mergeCell ref="B9:B10"/>
    <mergeCell ref="C9:E9"/>
    <mergeCell ref="A1:E1"/>
    <mergeCell ref="A3:E3"/>
    <mergeCell ref="A2:E2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A2" sqref="A2:E2"/>
    </sheetView>
  </sheetViews>
  <sheetFormatPr defaultColWidth="9.140625" defaultRowHeight="15"/>
  <cols>
    <col min="1" max="1" width="6.57421875" style="36" customWidth="1"/>
    <col min="2" max="2" width="38.421875" style="36" customWidth="1"/>
    <col min="3" max="3" width="13.140625" style="36" customWidth="1"/>
    <col min="4" max="4" width="11.8515625" style="36" customWidth="1"/>
    <col min="5" max="5" width="15.00390625" style="36" customWidth="1"/>
    <col min="6" max="6" width="22.00390625" style="36" customWidth="1"/>
    <col min="7" max="16384" width="9.140625" style="36" customWidth="1"/>
  </cols>
  <sheetData>
    <row r="1" spans="1:5" ht="18.75">
      <c r="A1" s="105" t="s">
        <v>278</v>
      </c>
      <c r="B1" s="105"/>
      <c r="C1" s="105"/>
      <c r="D1" s="105"/>
      <c r="E1" s="105"/>
    </row>
    <row r="2" spans="1:5" ht="18.75">
      <c r="A2" s="105" t="s">
        <v>263</v>
      </c>
      <c r="B2" s="105"/>
      <c r="C2" s="105"/>
      <c r="D2" s="105"/>
      <c r="E2" s="105"/>
    </row>
    <row r="3" spans="1:5" ht="18.75">
      <c r="A3" s="105" t="str">
        <f>'прил 1 вода'!A3:E3</f>
        <v>                                                                                          по делу № 336-13в</v>
      </c>
      <c r="B3" s="105"/>
      <c r="C3" s="105"/>
      <c r="D3" s="105"/>
      <c r="E3" s="105"/>
    </row>
    <row r="4" spans="1:5" ht="18.75">
      <c r="A4" s="37"/>
      <c r="B4" s="37"/>
      <c r="C4" s="37"/>
      <c r="D4" s="37"/>
      <c r="E4" s="38"/>
    </row>
    <row r="5" spans="1:5" ht="18.75">
      <c r="A5" s="112" t="s">
        <v>234</v>
      </c>
      <c r="B5" s="112"/>
      <c r="C5" s="112"/>
      <c r="D5" s="112"/>
      <c r="E5" s="112"/>
    </row>
    <row r="6" spans="1:8" ht="18.75">
      <c r="A6" s="107" t="str">
        <f>'прил 1 вода'!A6:E6</f>
        <v>Общества с ограниченной ответственностью «Ритм»</v>
      </c>
      <c r="B6" s="107"/>
      <c r="C6" s="107"/>
      <c r="D6" s="107"/>
      <c r="E6" s="107"/>
      <c r="F6" s="5"/>
      <c r="G6" s="6"/>
      <c r="H6" s="6"/>
    </row>
    <row r="7" spans="1:8" ht="18.75">
      <c r="A7" s="108" t="str">
        <f>'прил 1 вода'!A7:E7</f>
        <v>(Мотыгинский район, п. Орджоникидзе, ИНН 2426003780)</v>
      </c>
      <c r="B7" s="108"/>
      <c r="C7" s="108"/>
      <c r="D7" s="108"/>
      <c r="E7" s="108"/>
      <c r="F7" s="6"/>
      <c r="G7" s="6"/>
      <c r="H7" s="6"/>
    </row>
    <row r="8" spans="1:8" ht="18.75">
      <c r="A8" s="39"/>
      <c r="B8" s="39"/>
      <c r="C8" s="39"/>
      <c r="D8" s="39"/>
      <c r="E8" s="39"/>
      <c r="F8" s="6"/>
      <c r="G8" s="6"/>
      <c r="H8" s="6"/>
    </row>
    <row r="9" spans="1:5" ht="27.75" customHeight="1">
      <c r="A9" s="113" t="s">
        <v>0</v>
      </c>
      <c r="B9" s="113" t="s">
        <v>143</v>
      </c>
      <c r="C9" s="115" t="s">
        <v>235</v>
      </c>
      <c r="D9" s="116"/>
      <c r="E9" s="113" t="s">
        <v>67</v>
      </c>
    </row>
    <row r="10" spans="1:5" ht="36.75" customHeight="1">
      <c r="A10" s="114"/>
      <c r="B10" s="114"/>
      <c r="C10" s="9" t="s">
        <v>236</v>
      </c>
      <c r="D10" s="9" t="s">
        <v>64</v>
      </c>
      <c r="E10" s="114"/>
    </row>
    <row r="11" spans="1:5" s="40" customFormat="1" ht="15.75">
      <c r="A11" s="9">
        <v>1</v>
      </c>
      <c r="B11" s="9">
        <v>2</v>
      </c>
      <c r="C11" s="9">
        <v>3</v>
      </c>
      <c r="D11" s="9">
        <v>4</v>
      </c>
      <c r="E11" s="9">
        <v>5</v>
      </c>
    </row>
    <row r="12" spans="1:5" ht="94.5">
      <c r="A12" s="9" t="s">
        <v>154</v>
      </c>
      <c r="B12" s="41" t="s">
        <v>144</v>
      </c>
      <c r="C12" s="10">
        <v>0</v>
      </c>
      <c r="D12" s="10">
        <v>0</v>
      </c>
      <c r="E12" s="10">
        <f aca="true" t="shared" si="0" ref="E12:E17">+C12-D12</f>
        <v>0</v>
      </c>
    </row>
    <row r="13" spans="1:5" ht="15.75">
      <c r="A13" s="9" t="s">
        <v>95</v>
      </c>
      <c r="B13" s="42" t="s">
        <v>145</v>
      </c>
      <c r="C13" s="43">
        <v>0</v>
      </c>
      <c r="D13" s="43">
        <v>0</v>
      </c>
      <c r="E13" s="10">
        <f t="shared" si="0"/>
        <v>0</v>
      </c>
    </row>
    <row r="14" spans="1:5" ht="20.25" customHeight="1">
      <c r="A14" s="9" t="s">
        <v>107</v>
      </c>
      <c r="B14" s="42" t="s">
        <v>146</v>
      </c>
      <c r="C14" s="43">
        <v>0</v>
      </c>
      <c r="D14" s="43">
        <v>0</v>
      </c>
      <c r="E14" s="10">
        <f t="shared" si="0"/>
        <v>0</v>
      </c>
    </row>
    <row r="15" spans="1:5" ht="18.75" customHeight="1">
      <c r="A15" s="9">
        <v>4</v>
      </c>
      <c r="B15" s="44" t="s">
        <v>237</v>
      </c>
      <c r="C15" s="10">
        <v>0</v>
      </c>
      <c r="D15" s="10">
        <v>0</v>
      </c>
      <c r="E15" s="10">
        <f t="shared" si="0"/>
        <v>0</v>
      </c>
    </row>
    <row r="16" spans="1:5" ht="22.5" customHeight="1">
      <c r="A16" s="9" t="s">
        <v>135</v>
      </c>
      <c r="B16" s="44" t="s">
        <v>147</v>
      </c>
      <c r="C16" s="10">
        <v>0</v>
      </c>
      <c r="D16" s="10">
        <v>0</v>
      </c>
      <c r="E16" s="10">
        <f t="shared" si="0"/>
        <v>0</v>
      </c>
    </row>
    <row r="17" spans="1:5" ht="15.75">
      <c r="A17" s="9" t="s">
        <v>137</v>
      </c>
      <c r="B17" s="44" t="s">
        <v>238</v>
      </c>
      <c r="C17" s="10">
        <v>50.78</v>
      </c>
      <c r="D17" s="10">
        <f>C17</f>
        <v>50.78</v>
      </c>
      <c r="E17" s="10">
        <f t="shared" si="0"/>
        <v>0</v>
      </c>
    </row>
    <row r="18" spans="1:5" ht="30" customHeight="1">
      <c r="A18" s="9" t="s">
        <v>140</v>
      </c>
      <c r="B18" s="41" t="s">
        <v>48</v>
      </c>
      <c r="C18" s="10">
        <f>SUM(C12:C17)</f>
        <v>50.78</v>
      </c>
      <c r="D18" s="10">
        <f>SUM(D12:D17)</f>
        <v>50.78</v>
      </c>
      <c r="E18" s="10">
        <f>SUM(E12:E17)</f>
        <v>0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view="pageLayout" workbookViewId="0" topLeftCell="A1">
      <selection activeCell="C21" sqref="C21"/>
    </sheetView>
  </sheetViews>
  <sheetFormatPr defaultColWidth="9.140625" defaultRowHeight="15" outlineLevelCol="1"/>
  <cols>
    <col min="1" max="1" width="7.421875" style="45" customWidth="1"/>
    <col min="2" max="2" width="38.421875" style="45" customWidth="1"/>
    <col min="3" max="3" width="14.140625" style="45" customWidth="1"/>
    <col min="4" max="4" width="10.7109375" style="45" customWidth="1" outlineLevel="1"/>
    <col min="5" max="5" width="14.140625" style="45" customWidth="1"/>
    <col min="6" max="6" width="27.421875" style="45" customWidth="1"/>
    <col min="7" max="16384" width="9.140625" style="45" customWidth="1"/>
  </cols>
  <sheetData>
    <row r="1" spans="1:5" ht="18.75" customHeight="1">
      <c r="A1" s="105" t="s">
        <v>279</v>
      </c>
      <c r="B1" s="105"/>
      <c r="C1" s="105"/>
      <c r="D1" s="105"/>
      <c r="E1" s="105"/>
    </row>
    <row r="2" spans="1:6" ht="21.75" customHeight="1">
      <c r="A2" s="105" t="s">
        <v>264</v>
      </c>
      <c r="B2" s="105"/>
      <c r="C2" s="105"/>
      <c r="D2" s="105"/>
      <c r="E2" s="105"/>
      <c r="F2" s="5"/>
    </row>
    <row r="3" spans="1:6" ht="18.75">
      <c r="A3" s="105" t="str">
        <f>'прил 1 вода'!A3:E3</f>
        <v>                                                                                          по делу № 336-13в</v>
      </c>
      <c r="B3" s="105"/>
      <c r="C3" s="105"/>
      <c r="D3" s="105"/>
      <c r="E3" s="105"/>
      <c r="F3" s="5"/>
    </row>
    <row r="4" spans="1:6" ht="18.75">
      <c r="A4" s="46"/>
      <c r="B4" s="47"/>
      <c r="C4" s="46"/>
      <c r="D4" s="46"/>
      <c r="E4" s="46"/>
      <c r="F4" s="5"/>
    </row>
    <row r="5" spans="1:6" ht="18.75">
      <c r="A5" s="117" t="s">
        <v>262</v>
      </c>
      <c r="B5" s="117"/>
      <c r="C5" s="117"/>
      <c r="D5" s="117"/>
      <c r="E5" s="117"/>
      <c r="F5" s="48"/>
    </row>
    <row r="6" spans="1:6" ht="18.75">
      <c r="A6" s="117" t="str">
        <f>'прил 1 вода'!A6:E6</f>
        <v>Общества с ограниченной ответственностью «Ритм»</v>
      </c>
      <c r="B6" s="117"/>
      <c r="C6" s="117"/>
      <c r="D6" s="117"/>
      <c r="E6" s="117"/>
      <c r="F6" s="48"/>
    </row>
    <row r="7" spans="1:6" ht="18.75">
      <c r="A7" s="117" t="str">
        <f>'прил 1 вода'!A7:E7</f>
        <v>(Мотыгинский район, п. Орджоникидзе, ИНН 2426003780)</v>
      </c>
      <c r="B7" s="117"/>
      <c r="C7" s="117"/>
      <c r="D7" s="117"/>
      <c r="E7" s="117"/>
      <c r="F7" s="48"/>
    </row>
    <row r="8" ht="18.75">
      <c r="B8" s="49"/>
    </row>
    <row r="9" spans="1:5" ht="24.75" customHeight="1">
      <c r="A9" s="126" t="s">
        <v>0</v>
      </c>
      <c r="B9" s="126" t="s">
        <v>57</v>
      </c>
      <c r="C9" s="126" t="s">
        <v>58</v>
      </c>
      <c r="D9" s="118" t="s">
        <v>239</v>
      </c>
      <c r="E9" s="119"/>
    </row>
    <row r="10" spans="1:5" ht="47.25" customHeight="1">
      <c r="A10" s="126"/>
      <c r="B10" s="126"/>
      <c r="C10" s="126"/>
      <c r="D10" s="120"/>
      <c r="E10" s="121"/>
    </row>
    <row r="11" spans="1:5" ht="18" customHeight="1">
      <c r="A11" s="50">
        <v>1</v>
      </c>
      <c r="B11" s="50">
        <v>2</v>
      </c>
      <c r="C11" s="50">
        <v>3</v>
      </c>
      <c r="D11" s="122">
        <v>4</v>
      </c>
      <c r="E11" s="123"/>
    </row>
    <row r="12" spans="1:5" ht="31.5">
      <c r="A12" s="50">
        <v>1</v>
      </c>
      <c r="B12" s="51" t="s">
        <v>59</v>
      </c>
      <c r="C12" s="50" t="s">
        <v>148</v>
      </c>
      <c r="D12" s="124">
        <v>1275</v>
      </c>
      <c r="E12" s="125"/>
    </row>
    <row r="13" spans="1:5" ht="31.5">
      <c r="A13" s="50">
        <v>2</v>
      </c>
      <c r="B13" s="51" t="s">
        <v>60</v>
      </c>
      <c r="C13" s="50" t="s">
        <v>149</v>
      </c>
      <c r="D13" s="124">
        <f>(31*6)+(30*4)-14</f>
        <v>292</v>
      </c>
      <c r="E13" s="125"/>
    </row>
  </sheetData>
  <sheetProtection/>
  <mergeCells count="13">
    <mergeCell ref="D9:E10"/>
    <mergeCell ref="D11:E11"/>
    <mergeCell ref="D12:E12"/>
    <mergeCell ref="D13:E13"/>
    <mergeCell ref="A9:A10"/>
    <mergeCell ref="B9:B10"/>
    <mergeCell ref="C9:C10"/>
    <mergeCell ref="A6:E6"/>
    <mergeCell ref="A7:E7"/>
    <mergeCell ref="A1:E1"/>
    <mergeCell ref="A2:E2"/>
    <mergeCell ref="A3:E3"/>
    <mergeCell ref="A5:E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view="pageLayout" workbookViewId="0" topLeftCell="A1">
      <selection activeCell="A15" sqref="A15:D15"/>
    </sheetView>
  </sheetViews>
  <sheetFormatPr defaultColWidth="9.140625" defaultRowHeight="15"/>
  <cols>
    <col min="1" max="1" width="5.8515625" style="85" customWidth="1"/>
    <col min="2" max="2" width="29.28125" style="85" customWidth="1"/>
    <col min="3" max="3" width="22.421875" style="85" customWidth="1"/>
    <col min="4" max="4" width="27.140625" style="85" customWidth="1"/>
    <col min="5" max="16384" width="9.140625" style="85" customWidth="1"/>
  </cols>
  <sheetData>
    <row r="1" spans="1:4" ht="18.75">
      <c r="A1" s="105" t="s">
        <v>277</v>
      </c>
      <c r="B1" s="105"/>
      <c r="C1" s="105"/>
      <c r="D1" s="105"/>
    </row>
    <row r="2" spans="1:4" ht="18.75">
      <c r="A2" s="105" t="s">
        <v>264</v>
      </c>
      <c r="B2" s="105"/>
      <c r="C2" s="105"/>
      <c r="D2" s="105"/>
    </row>
    <row r="3" spans="1:4" ht="18.75">
      <c r="A3" s="105" t="str">
        <f>'прил 1 вода'!A3:E3</f>
        <v>                                                                                          по делу № 336-13в</v>
      </c>
      <c r="B3" s="105"/>
      <c r="C3" s="105"/>
      <c r="D3" s="105"/>
    </row>
    <row r="4" ht="15.75" customHeight="1"/>
    <row r="5" spans="1:4" ht="18.75">
      <c r="A5" s="130" t="s">
        <v>276</v>
      </c>
      <c r="B5" s="130"/>
      <c r="C5" s="130"/>
      <c r="D5" s="130"/>
    </row>
    <row r="6" spans="1:4" ht="18.75">
      <c r="A6" s="130" t="str">
        <f>'прил 1 вода'!A6:E6</f>
        <v>Общества с ограниченной ответственностью «Ритм»</v>
      </c>
      <c r="B6" s="130"/>
      <c r="C6" s="130"/>
      <c r="D6" s="130"/>
    </row>
    <row r="7" spans="1:4" ht="17.25" customHeight="1">
      <c r="A7" s="131" t="str">
        <f>'прил 1 вода'!A7:E7</f>
        <v>(Мотыгинский район, п. Орджоникидзе, ИНН 2426003780)</v>
      </c>
      <c r="B7" s="131"/>
      <c r="C7" s="131"/>
      <c r="D7" s="131"/>
    </row>
    <row r="9" spans="1:4" s="86" customFormat="1" ht="23.25" customHeight="1">
      <c r="A9" s="127" t="s">
        <v>0</v>
      </c>
      <c r="B9" s="127" t="s">
        <v>151</v>
      </c>
      <c r="C9" s="127" t="s">
        <v>58</v>
      </c>
      <c r="D9" s="87" t="s">
        <v>152</v>
      </c>
    </row>
    <row r="10" spans="1:4" s="86" customFormat="1" ht="62.25" customHeight="1">
      <c r="A10" s="128"/>
      <c r="B10" s="128"/>
      <c r="C10" s="128"/>
      <c r="D10" s="87" t="s">
        <v>281</v>
      </c>
    </row>
    <row r="11" spans="1:4" s="86" customFormat="1" ht="18.75">
      <c r="A11" s="87">
        <v>1</v>
      </c>
      <c r="B11" s="87">
        <v>2</v>
      </c>
      <c r="C11" s="87">
        <v>3</v>
      </c>
      <c r="D11" s="87">
        <v>4</v>
      </c>
    </row>
    <row r="12" spans="1:4" s="86" customFormat="1" ht="18.75">
      <c r="A12" s="87">
        <v>1</v>
      </c>
      <c r="B12" s="88" t="s">
        <v>282</v>
      </c>
      <c r="C12" s="87"/>
      <c r="D12" s="99"/>
    </row>
    <row r="13" spans="1:4" ht="57" customHeight="1">
      <c r="A13" s="87" t="s">
        <v>3</v>
      </c>
      <c r="B13" s="88" t="s">
        <v>153</v>
      </c>
      <c r="C13" s="95" t="s">
        <v>259</v>
      </c>
      <c r="D13" s="89">
        <v>398.36</v>
      </c>
    </row>
    <row r="15" spans="1:4" ht="65.25" customHeight="1">
      <c r="A15" s="129" t="s">
        <v>260</v>
      </c>
      <c r="B15" s="129"/>
      <c r="C15" s="129"/>
      <c r="D15" s="129"/>
    </row>
  </sheetData>
  <sheetProtection/>
  <mergeCells count="10">
    <mergeCell ref="A9:A10"/>
    <mergeCell ref="B9:B10"/>
    <mergeCell ref="C9:C10"/>
    <mergeCell ref="A15:D15"/>
    <mergeCell ref="A1:D1"/>
    <mergeCell ref="A2:D2"/>
    <mergeCell ref="A3:D3"/>
    <mergeCell ref="A5:D5"/>
    <mergeCell ref="A6:D6"/>
    <mergeCell ref="A7:D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80" workbookViewId="0" topLeftCell="A1">
      <selection activeCell="J9" sqref="J9"/>
    </sheetView>
  </sheetViews>
  <sheetFormatPr defaultColWidth="9.140625" defaultRowHeight="15"/>
  <cols>
    <col min="1" max="1" width="6.7109375" style="36" customWidth="1"/>
    <col min="2" max="2" width="34.00390625" style="36" customWidth="1"/>
    <col min="3" max="3" width="9.140625" style="36" customWidth="1"/>
    <col min="4" max="5" width="9.57421875" style="36" customWidth="1"/>
    <col min="6" max="6" width="15.57421875" style="36" customWidth="1"/>
    <col min="7" max="16384" width="9.140625" style="36" customWidth="1"/>
  </cols>
  <sheetData>
    <row r="1" spans="1:9" ht="18.75">
      <c r="A1" s="132" t="s">
        <v>267</v>
      </c>
      <c r="B1" s="132"/>
      <c r="C1" s="132"/>
      <c r="D1" s="132"/>
      <c r="E1" s="132"/>
      <c r="F1" s="132"/>
      <c r="G1" s="53" t="s">
        <v>240</v>
      </c>
      <c r="H1" s="53"/>
      <c r="I1" s="53"/>
    </row>
    <row r="2" spans="1:6" ht="18.75">
      <c r="A2" s="132" t="str">
        <f>'прил 1 вода'!A2:E2</f>
        <v>                                                                                          к экспертному заключению </v>
      </c>
      <c r="B2" s="132"/>
      <c r="C2" s="132"/>
      <c r="D2" s="132"/>
      <c r="E2" s="132"/>
      <c r="F2" s="132"/>
    </row>
    <row r="3" spans="1:6" ht="18.75">
      <c r="A3" s="132" t="str">
        <f>'прил 1 вода'!A3:E3</f>
        <v>                                                                                          по делу № 336-13в</v>
      </c>
      <c r="B3" s="132"/>
      <c r="C3" s="132"/>
      <c r="D3" s="132"/>
      <c r="E3" s="132"/>
      <c r="F3" s="132"/>
    </row>
    <row r="4" spans="1:6" ht="18.75">
      <c r="A4" s="52"/>
      <c r="B4" s="52"/>
      <c r="C4" s="52"/>
      <c r="D4" s="52"/>
      <c r="E4" s="52"/>
      <c r="F4" s="52"/>
    </row>
    <row r="5" spans="1:6" ht="60.75" customHeight="1">
      <c r="A5" s="133" t="s">
        <v>266</v>
      </c>
      <c r="B5" s="133"/>
      <c r="C5" s="133"/>
      <c r="D5" s="133"/>
      <c r="E5" s="133"/>
      <c r="F5" s="133"/>
    </row>
    <row r="6" spans="1:6" ht="18.75" customHeight="1">
      <c r="A6" s="134" t="e">
        <f>#REF!</f>
        <v>#REF!</v>
      </c>
      <c r="B6" s="134"/>
      <c r="C6" s="134"/>
      <c r="D6" s="134"/>
      <c r="E6" s="134"/>
      <c r="F6" s="134"/>
    </row>
    <row r="7" spans="1:6" ht="18.75" customHeight="1">
      <c r="A7" s="134" t="e">
        <f>#REF!</f>
        <v>#REF!</v>
      </c>
      <c r="B7" s="134"/>
      <c r="C7" s="134"/>
      <c r="D7" s="134"/>
      <c r="E7" s="134"/>
      <c r="F7" s="54"/>
    </row>
    <row r="8" spans="2:6" ht="18.75">
      <c r="B8" s="54"/>
      <c r="C8" s="54"/>
      <c r="D8" s="54"/>
      <c r="F8" s="55" t="s">
        <v>157</v>
      </c>
    </row>
    <row r="9" spans="1:6" ht="84" customHeight="1">
      <c r="A9" s="135" t="s">
        <v>0</v>
      </c>
      <c r="B9" s="137" t="s">
        <v>1</v>
      </c>
      <c r="C9" s="139" t="s">
        <v>241</v>
      </c>
      <c r="D9" s="139" t="s">
        <v>242</v>
      </c>
      <c r="E9" s="139" t="s">
        <v>243</v>
      </c>
      <c r="F9" s="139" t="s">
        <v>244</v>
      </c>
    </row>
    <row r="10" spans="1:6" ht="16.5" customHeight="1">
      <c r="A10" s="136"/>
      <c r="B10" s="138"/>
      <c r="C10" s="140"/>
      <c r="D10" s="140"/>
      <c r="E10" s="140"/>
      <c r="F10" s="140"/>
    </row>
    <row r="11" spans="1:6" s="57" customFormat="1" ht="21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56">
        <v>6</v>
      </c>
    </row>
    <row r="12" spans="1:6" ht="33.75" customHeight="1">
      <c r="A12" s="11">
        <v>1</v>
      </c>
      <c r="B12" s="41" t="s">
        <v>2</v>
      </c>
      <c r="C12" s="43" t="e">
        <f>#REF!</f>
        <v>#REF!</v>
      </c>
      <c r="D12" s="43" t="e">
        <f>#REF!</f>
        <v>#REF!</v>
      </c>
      <c r="E12" s="43" t="e">
        <f>#REF!</f>
        <v>#REF!</v>
      </c>
      <c r="F12" s="58" t="e">
        <f aca="true" t="shared" si="0" ref="F12:F43">E12/D12</f>
        <v>#REF!</v>
      </c>
    </row>
    <row r="13" spans="1:6" ht="39.75" customHeight="1" hidden="1">
      <c r="A13" s="11" t="s">
        <v>3</v>
      </c>
      <c r="B13" s="41" t="s">
        <v>68</v>
      </c>
      <c r="C13" s="11"/>
      <c r="D13" s="43"/>
      <c r="E13" s="43"/>
      <c r="F13" s="58" t="e">
        <f t="shared" si="0"/>
        <v>#DIV/0!</v>
      </c>
    </row>
    <row r="14" spans="1:6" ht="28.5" customHeight="1" hidden="1">
      <c r="A14" s="11" t="s">
        <v>4</v>
      </c>
      <c r="B14" s="41" t="s">
        <v>69</v>
      </c>
      <c r="C14" s="11"/>
      <c r="D14" s="43"/>
      <c r="E14" s="43"/>
      <c r="F14" s="58" t="e">
        <f t="shared" si="0"/>
        <v>#DIV/0!</v>
      </c>
    </row>
    <row r="15" spans="1:6" ht="30" customHeight="1" hidden="1">
      <c r="A15" s="11" t="s">
        <v>5</v>
      </c>
      <c r="B15" s="41" t="s">
        <v>70</v>
      </c>
      <c r="C15" s="11"/>
      <c r="D15" s="43"/>
      <c r="E15" s="11"/>
      <c r="F15" s="58" t="e">
        <f t="shared" si="0"/>
        <v>#DIV/0!</v>
      </c>
    </row>
    <row r="16" spans="1:6" s="60" customFormat="1" ht="30" customHeight="1" hidden="1">
      <c r="A16" s="11" t="s">
        <v>6</v>
      </c>
      <c r="B16" s="41" t="s">
        <v>245</v>
      </c>
      <c r="C16" s="11"/>
      <c r="D16" s="59"/>
      <c r="E16" s="11"/>
      <c r="F16" s="58" t="e">
        <f t="shared" si="0"/>
        <v>#DIV/0!</v>
      </c>
    </row>
    <row r="17" spans="1:6" s="60" customFormat="1" ht="20.25" customHeight="1" hidden="1">
      <c r="A17" s="11"/>
      <c r="B17" s="41" t="s">
        <v>71</v>
      </c>
      <c r="C17" s="11"/>
      <c r="D17" s="61"/>
      <c r="E17" s="11"/>
      <c r="F17" s="58" t="e">
        <f t="shared" si="0"/>
        <v>#DIV/0!</v>
      </c>
    </row>
    <row r="18" spans="1:6" ht="34.5" customHeight="1" hidden="1">
      <c r="A18" s="11"/>
      <c r="B18" s="41" t="s">
        <v>72</v>
      </c>
      <c r="C18" s="11"/>
      <c r="D18" s="11"/>
      <c r="E18" s="62"/>
      <c r="F18" s="58" t="e">
        <f t="shared" si="0"/>
        <v>#DIV/0!</v>
      </c>
    </row>
    <row r="19" spans="1:6" s="60" customFormat="1" ht="15.75" customHeight="1" hidden="1">
      <c r="A19" s="11" t="s">
        <v>7</v>
      </c>
      <c r="B19" s="63" t="s">
        <v>246</v>
      </c>
      <c r="C19" s="11"/>
      <c r="D19" s="43"/>
      <c r="E19" s="11"/>
      <c r="F19" s="58" t="e">
        <f t="shared" si="0"/>
        <v>#DIV/0!</v>
      </c>
    </row>
    <row r="20" spans="1:6" s="60" customFormat="1" ht="18" customHeight="1" hidden="1">
      <c r="A20" s="11"/>
      <c r="B20" s="41" t="s">
        <v>71</v>
      </c>
      <c r="C20" s="11"/>
      <c r="D20" s="11"/>
      <c r="E20" s="11"/>
      <c r="F20" s="58" t="e">
        <f t="shared" si="0"/>
        <v>#DIV/0!</v>
      </c>
    </row>
    <row r="21" spans="1:6" ht="19.5" customHeight="1" hidden="1">
      <c r="A21" s="11"/>
      <c r="B21" s="41" t="s">
        <v>72</v>
      </c>
      <c r="C21" s="11"/>
      <c r="D21" s="11"/>
      <c r="E21" s="11"/>
      <c r="F21" s="58" t="e">
        <f t="shared" si="0"/>
        <v>#DIV/0!</v>
      </c>
    </row>
    <row r="22" spans="1:6" ht="18.75" customHeight="1" hidden="1">
      <c r="A22" s="11" t="s">
        <v>8</v>
      </c>
      <c r="B22" s="41" t="s">
        <v>10</v>
      </c>
      <c r="C22" s="11"/>
      <c r="D22" s="43"/>
      <c r="E22" s="11"/>
      <c r="F22" s="58" t="e">
        <f t="shared" si="0"/>
        <v>#DIV/0!</v>
      </c>
    </row>
    <row r="23" spans="1:6" ht="18.75" customHeight="1" hidden="1">
      <c r="A23" s="11" t="s">
        <v>9</v>
      </c>
      <c r="B23" s="41" t="s">
        <v>73</v>
      </c>
      <c r="C23" s="11"/>
      <c r="D23" s="43"/>
      <c r="E23" s="43"/>
      <c r="F23" s="58" t="e">
        <f t="shared" si="0"/>
        <v>#DIV/0!</v>
      </c>
    </row>
    <row r="24" spans="1:6" s="60" customFormat="1" ht="18.75" customHeight="1" hidden="1">
      <c r="A24" s="11" t="s">
        <v>11</v>
      </c>
      <c r="B24" s="41" t="s">
        <v>247</v>
      </c>
      <c r="C24" s="11"/>
      <c r="D24" s="43"/>
      <c r="E24" s="11"/>
      <c r="F24" s="58" t="e">
        <f t="shared" si="0"/>
        <v>#DIV/0!</v>
      </c>
    </row>
    <row r="25" spans="1:6" s="60" customFormat="1" ht="16.5" customHeight="1" hidden="1">
      <c r="A25" s="11" t="s">
        <v>74</v>
      </c>
      <c r="B25" s="41" t="s">
        <v>75</v>
      </c>
      <c r="C25" s="11"/>
      <c r="D25" s="11"/>
      <c r="E25" s="11"/>
      <c r="F25" s="58" t="e">
        <f t="shared" si="0"/>
        <v>#DIV/0!</v>
      </c>
    </row>
    <row r="26" spans="1:6" ht="34.5" customHeight="1" hidden="1">
      <c r="A26" s="11" t="s">
        <v>76</v>
      </c>
      <c r="B26" s="41" t="s">
        <v>77</v>
      </c>
      <c r="C26" s="11"/>
      <c r="D26" s="11"/>
      <c r="E26" s="43"/>
      <c r="F26" s="58" t="e">
        <f t="shared" si="0"/>
        <v>#DIV/0!</v>
      </c>
    </row>
    <row r="27" spans="1:6" ht="47.25" hidden="1">
      <c r="A27" s="11" t="s">
        <v>12</v>
      </c>
      <c r="B27" s="41" t="s">
        <v>78</v>
      </c>
      <c r="C27" s="11"/>
      <c r="D27" s="43"/>
      <c r="E27" s="43"/>
      <c r="F27" s="58" t="e">
        <f t="shared" si="0"/>
        <v>#DIV/0!</v>
      </c>
    </row>
    <row r="28" spans="1:6" s="60" customFormat="1" ht="31.5" hidden="1">
      <c r="A28" s="11" t="s">
        <v>13</v>
      </c>
      <c r="B28" s="41" t="s">
        <v>79</v>
      </c>
      <c r="C28" s="11"/>
      <c r="D28" s="11"/>
      <c r="E28" s="11"/>
      <c r="F28" s="58" t="e">
        <f t="shared" si="0"/>
        <v>#DIV/0!</v>
      </c>
    </row>
    <row r="29" spans="1:6" s="60" customFormat="1" ht="15.75" hidden="1">
      <c r="A29" s="11" t="s">
        <v>80</v>
      </c>
      <c r="B29" s="41" t="s">
        <v>81</v>
      </c>
      <c r="C29" s="11"/>
      <c r="D29" s="11"/>
      <c r="E29" s="11"/>
      <c r="F29" s="58" t="e">
        <f t="shared" si="0"/>
        <v>#DIV/0!</v>
      </c>
    </row>
    <row r="30" spans="1:6" s="60" customFormat="1" ht="15.75" hidden="1">
      <c r="A30" s="11" t="s">
        <v>82</v>
      </c>
      <c r="B30" s="64" t="s">
        <v>14</v>
      </c>
      <c r="C30" s="90"/>
      <c r="D30" s="11"/>
      <c r="E30" s="11"/>
      <c r="F30" s="58" t="e">
        <f t="shared" si="0"/>
        <v>#DIV/0!</v>
      </c>
    </row>
    <row r="31" spans="1:6" s="66" customFormat="1" ht="21" customHeight="1" hidden="1">
      <c r="A31" s="65" t="s">
        <v>83</v>
      </c>
      <c r="B31" s="64" t="s">
        <v>15</v>
      </c>
      <c r="C31" s="90"/>
      <c r="D31" s="11"/>
      <c r="E31" s="65"/>
      <c r="F31" s="58" t="e">
        <f t="shared" si="0"/>
        <v>#DIV/0!</v>
      </c>
    </row>
    <row r="32" spans="1:6" ht="21.75" customHeight="1" hidden="1">
      <c r="A32" s="11" t="s">
        <v>84</v>
      </c>
      <c r="B32" s="67" t="s">
        <v>85</v>
      </c>
      <c r="C32" s="65"/>
      <c r="D32" s="65"/>
      <c r="E32" s="11"/>
      <c r="F32" s="58" t="e">
        <f t="shared" si="0"/>
        <v>#DIV/0!</v>
      </c>
    </row>
    <row r="33" spans="1:6" ht="21.75" customHeight="1" hidden="1">
      <c r="A33" s="11" t="s">
        <v>16</v>
      </c>
      <c r="B33" s="64" t="s">
        <v>86</v>
      </c>
      <c r="C33" s="90"/>
      <c r="D33" s="11"/>
      <c r="E33" s="11"/>
      <c r="F33" s="58" t="e">
        <f t="shared" si="0"/>
        <v>#DIV/0!</v>
      </c>
    </row>
    <row r="34" spans="1:6" ht="29.25" customHeight="1" hidden="1">
      <c r="A34" s="11" t="s">
        <v>87</v>
      </c>
      <c r="B34" s="64" t="s">
        <v>17</v>
      </c>
      <c r="C34" s="90"/>
      <c r="D34" s="11"/>
      <c r="E34" s="43"/>
      <c r="F34" s="58" t="e">
        <f t="shared" si="0"/>
        <v>#DIV/0!</v>
      </c>
    </row>
    <row r="35" spans="1:6" ht="53.25" customHeight="1" hidden="1">
      <c r="A35" s="11" t="s">
        <v>18</v>
      </c>
      <c r="B35" s="41" t="s">
        <v>88</v>
      </c>
      <c r="C35" s="11"/>
      <c r="D35" s="43"/>
      <c r="E35" s="43"/>
      <c r="F35" s="58" t="e">
        <f t="shared" si="0"/>
        <v>#DIV/0!</v>
      </c>
    </row>
    <row r="36" spans="1:6" ht="36" customHeight="1" hidden="1">
      <c r="A36" s="11" t="s">
        <v>19</v>
      </c>
      <c r="B36" s="41" t="s">
        <v>89</v>
      </c>
      <c r="C36" s="11"/>
      <c r="D36" s="43"/>
      <c r="E36" s="43"/>
      <c r="F36" s="58" t="e">
        <f t="shared" si="0"/>
        <v>#DIV/0!</v>
      </c>
    </row>
    <row r="37" spans="1:6" ht="34.5" customHeight="1" hidden="1">
      <c r="A37" s="11" t="s">
        <v>20</v>
      </c>
      <c r="B37" s="41" t="s">
        <v>90</v>
      </c>
      <c r="C37" s="11"/>
      <c r="D37" s="43"/>
      <c r="E37" s="43"/>
      <c r="F37" s="58" t="e">
        <f t="shared" si="0"/>
        <v>#DIV/0!</v>
      </c>
    </row>
    <row r="38" spans="1:6" ht="17.25" customHeight="1" hidden="1">
      <c r="A38" s="11"/>
      <c r="B38" s="41" t="s">
        <v>81</v>
      </c>
      <c r="C38" s="11"/>
      <c r="D38" s="43"/>
      <c r="E38" s="11"/>
      <c r="F38" s="58" t="e">
        <f t="shared" si="0"/>
        <v>#DIV/0!</v>
      </c>
    </row>
    <row r="39" spans="1:6" s="68" customFormat="1" ht="18" customHeight="1" hidden="1">
      <c r="A39" s="65"/>
      <c r="B39" s="64" t="s">
        <v>15</v>
      </c>
      <c r="C39" s="90"/>
      <c r="D39" s="11"/>
      <c r="E39" s="61"/>
      <c r="F39" s="58" t="e">
        <f t="shared" si="0"/>
        <v>#DIV/0!</v>
      </c>
    </row>
    <row r="40" spans="1:6" ht="23.25" customHeight="1" hidden="1">
      <c r="A40" s="11"/>
      <c r="B40" s="67" t="s">
        <v>85</v>
      </c>
      <c r="C40" s="65"/>
      <c r="D40" s="61"/>
      <c r="E40" s="43"/>
      <c r="F40" s="58" t="e">
        <f t="shared" si="0"/>
        <v>#DIV/0!</v>
      </c>
    </row>
    <row r="41" spans="1:6" ht="18.75" customHeight="1" hidden="1">
      <c r="A41" s="11" t="s">
        <v>21</v>
      </c>
      <c r="B41" s="64" t="s">
        <v>86</v>
      </c>
      <c r="C41" s="90"/>
      <c r="D41" s="43"/>
      <c r="E41" s="11"/>
      <c r="F41" s="58" t="e">
        <f t="shared" si="0"/>
        <v>#DIV/0!</v>
      </c>
    </row>
    <row r="42" spans="1:6" ht="18.75" customHeight="1" hidden="1">
      <c r="A42" s="11" t="s">
        <v>91</v>
      </c>
      <c r="B42" s="64" t="s">
        <v>92</v>
      </c>
      <c r="C42" s="90"/>
      <c r="D42" s="43"/>
      <c r="E42" s="43"/>
      <c r="F42" s="58" t="e">
        <f t="shared" si="0"/>
        <v>#DIV/0!</v>
      </c>
    </row>
    <row r="43" spans="1:6" ht="52.5" customHeight="1" hidden="1">
      <c r="A43" s="11" t="s">
        <v>93</v>
      </c>
      <c r="B43" s="64" t="s">
        <v>94</v>
      </c>
      <c r="C43" s="90"/>
      <c r="D43" s="43"/>
      <c r="E43" s="43"/>
      <c r="F43" s="58" t="e">
        <f t="shared" si="0"/>
        <v>#DIV/0!</v>
      </c>
    </row>
    <row r="44" spans="1:6" ht="29.25" customHeight="1" hidden="1">
      <c r="A44" s="11" t="s">
        <v>22</v>
      </c>
      <c r="B44" s="41" t="s">
        <v>248</v>
      </c>
      <c r="C44" s="11"/>
      <c r="D44" s="43"/>
      <c r="E44" s="43"/>
      <c r="F44" s="58" t="e">
        <f aca="true" t="shared" si="1" ref="F44:F75">E44/D44</f>
        <v>#DIV/0!</v>
      </c>
    </row>
    <row r="45" spans="1:6" ht="15.75">
      <c r="A45" s="11" t="s">
        <v>95</v>
      </c>
      <c r="B45" s="64" t="s">
        <v>23</v>
      </c>
      <c r="C45" s="91" t="e">
        <f>#REF!</f>
        <v>#REF!</v>
      </c>
      <c r="D45" s="43" t="e">
        <f>#REF!</f>
        <v>#REF!</v>
      </c>
      <c r="E45" s="43" t="e">
        <f>#REF!</f>
        <v>#REF!</v>
      </c>
      <c r="F45" s="58" t="e">
        <f t="shared" si="1"/>
        <v>#REF!</v>
      </c>
    </row>
    <row r="46" spans="1:6" ht="31.5" hidden="1">
      <c r="A46" s="11" t="s">
        <v>24</v>
      </c>
      <c r="B46" s="41" t="s">
        <v>96</v>
      </c>
      <c r="C46" s="11"/>
      <c r="D46" s="43"/>
      <c r="E46" s="43"/>
      <c r="F46" s="58" t="e">
        <f t="shared" si="1"/>
        <v>#DIV/0!</v>
      </c>
    </row>
    <row r="47" spans="1:6" ht="47.25" hidden="1">
      <c r="A47" s="11" t="s">
        <v>25</v>
      </c>
      <c r="B47" s="63" t="s">
        <v>97</v>
      </c>
      <c r="C47" s="11"/>
      <c r="D47" s="43"/>
      <c r="E47" s="43"/>
      <c r="F47" s="58" t="e">
        <f t="shared" si="1"/>
        <v>#DIV/0!</v>
      </c>
    </row>
    <row r="48" spans="1:6" ht="31.5" hidden="1">
      <c r="A48" s="11" t="s">
        <v>26</v>
      </c>
      <c r="B48" s="63" t="s">
        <v>249</v>
      </c>
      <c r="C48" s="11"/>
      <c r="D48" s="43"/>
      <c r="E48" s="43"/>
      <c r="F48" s="58" t="e">
        <f t="shared" si="1"/>
        <v>#DIV/0!</v>
      </c>
    </row>
    <row r="49" spans="1:6" ht="31.5" hidden="1">
      <c r="A49" s="11" t="s">
        <v>98</v>
      </c>
      <c r="B49" s="41" t="s">
        <v>99</v>
      </c>
      <c r="C49" s="11"/>
      <c r="D49" s="43"/>
      <c r="E49" s="43"/>
      <c r="F49" s="58" t="e">
        <f t="shared" si="1"/>
        <v>#DIV/0!</v>
      </c>
    </row>
    <row r="50" spans="1:6" ht="31.5" hidden="1">
      <c r="A50" s="11" t="s">
        <v>100</v>
      </c>
      <c r="B50" s="41" t="s">
        <v>101</v>
      </c>
      <c r="C50" s="11"/>
      <c r="D50" s="43"/>
      <c r="E50" s="43"/>
      <c r="F50" s="58" t="e">
        <f t="shared" si="1"/>
        <v>#DIV/0!</v>
      </c>
    </row>
    <row r="51" spans="1:6" ht="15.75" hidden="1">
      <c r="A51" s="11" t="s">
        <v>27</v>
      </c>
      <c r="B51" s="41" t="s">
        <v>102</v>
      </c>
      <c r="C51" s="11"/>
      <c r="D51" s="43"/>
      <c r="E51" s="43"/>
      <c r="F51" s="58" t="e">
        <f t="shared" si="1"/>
        <v>#DIV/0!</v>
      </c>
    </row>
    <row r="52" spans="1:6" s="60" customFormat="1" ht="34.5" customHeight="1" hidden="1">
      <c r="A52" s="11" t="s">
        <v>29</v>
      </c>
      <c r="B52" s="64" t="s">
        <v>103</v>
      </c>
      <c r="C52" s="90"/>
      <c r="D52" s="11"/>
      <c r="E52" s="11"/>
      <c r="F52" s="58" t="e">
        <f t="shared" si="1"/>
        <v>#DIV/0!</v>
      </c>
    </row>
    <row r="53" spans="1:6" s="60" customFormat="1" ht="21" customHeight="1" hidden="1">
      <c r="A53" s="11" t="s">
        <v>104</v>
      </c>
      <c r="B53" s="64" t="s">
        <v>31</v>
      </c>
      <c r="C53" s="90"/>
      <c r="D53" s="11"/>
      <c r="E53" s="11"/>
      <c r="F53" s="58" t="e">
        <f t="shared" si="1"/>
        <v>#DIV/0!</v>
      </c>
    </row>
    <row r="54" spans="1:6" s="66" customFormat="1" ht="15.75" hidden="1">
      <c r="A54" s="65" t="s">
        <v>105</v>
      </c>
      <c r="B54" s="64" t="s">
        <v>15</v>
      </c>
      <c r="C54" s="90"/>
      <c r="D54" s="11"/>
      <c r="E54" s="61"/>
      <c r="F54" s="58" t="e">
        <f t="shared" si="1"/>
        <v>#DIV/0!</v>
      </c>
    </row>
    <row r="55" spans="1:6" ht="24.75" customHeight="1" hidden="1">
      <c r="A55" s="69" t="s">
        <v>106</v>
      </c>
      <c r="B55" s="67" t="s">
        <v>85</v>
      </c>
      <c r="C55" s="65"/>
      <c r="D55" s="61"/>
      <c r="E55" s="43"/>
      <c r="F55" s="58" t="e">
        <f t="shared" si="1"/>
        <v>#DIV/0!</v>
      </c>
    </row>
    <row r="56" spans="1:6" ht="28.5" customHeight="1" hidden="1">
      <c r="A56" s="69" t="s">
        <v>30</v>
      </c>
      <c r="B56" s="64" t="s">
        <v>86</v>
      </c>
      <c r="C56" s="90"/>
      <c r="D56" s="11"/>
      <c r="E56" s="11"/>
      <c r="F56" s="58" t="e">
        <f t="shared" si="1"/>
        <v>#DIV/0!</v>
      </c>
    </row>
    <row r="57" spans="1:6" ht="47.25">
      <c r="A57" s="11" t="s">
        <v>107</v>
      </c>
      <c r="B57" s="41" t="s">
        <v>108</v>
      </c>
      <c r="C57" s="43" t="e">
        <f>#REF!</f>
        <v>#REF!</v>
      </c>
      <c r="D57" s="43" t="e">
        <f>#REF!</f>
        <v>#REF!</v>
      </c>
      <c r="E57" s="43" t="e">
        <f>#REF!</f>
        <v>#REF!</v>
      </c>
      <c r="F57" s="58" t="e">
        <f t="shared" si="1"/>
        <v>#REF!</v>
      </c>
    </row>
    <row r="58" spans="1:6" ht="47.25" hidden="1">
      <c r="A58" s="11" t="s">
        <v>33</v>
      </c>
      <c r="B58" s="41" t="s">
        <v>109</v>
      </c>
      <c r="C58" s="11"/>
      <c r="D58" s="11"/>
      <c r="E58" s="43"/>
      <c r="F58" s="58" t="e">
        <f t="shared" si="1"/>
        <v>#DIV/0!</v>
      </c>
    </row>
    <row r="59" spans="1:6" s="60" customFormat="1" ht="47.25" hidden="1">
      <c r="A59" s="11" t="s">
        <v>34</v>
      </c>
      <c r="B59" s="41" t="s">
        <v>110</v>
      </c>
      <c r="C59" s="11"/>
      <c r="D59" s="11"/>
      <c r="E59" s="43"/>
      <c r="F59" s="58" t="e">
        <f t="shared" si="1"/>
        <v>#DIV/0!</v>
      </c>
    </row>
    <row r="60" spans="1:6" ht="15.75" hidden="1">
      <c r="A60" s="11" t="s">
        <v>111</v>
      </c>
      <c r="B60" s="41" t="s">
        <v>112</v>
      </c>
      <c r="C60" s="11"/>
      <c r="D60" s="11"/>
      <c r="E60" s="43"/>
      <c r="F60" s="58" t="e">
        <f t="shared" si="1"/>
        <v>#DIV/0!</v>
      </c>
    </row>
    <row r="61" spans="1:6" ht="31.5" hidden="1">
      <c r="A61" s="11" t="s">
        <v>35</v>
      </c>
      <c r="B61" s="64" t="s">
        <v>86</v>
      </c>
      <c r="C61" s="90"/>
      <c r="D61" s="11"/>
      <c r="E61" s="43"/>
      <c r="F61" s="58" t="e">
        <f t="shared" si="1"/>
        <v>#DIV/0!</v>
      </c>
    </row>
    <row r="62" spans="1:6" ht="31.5" hidden="1">
      <c r="A62" s="11" t="s">
        <v>113</v>
      </c>
      <c r="B62" s="64" t="s">
        <v>115</v>
      </c>
      <c r="C62" s="90"/>
      <c r="D62" s="11"/>
      <c r="E62" s="43"/>
      <c r="F62" s="58" t="e">
        <f t="shared" si="1"/>
        <v>#DIV/0!</v>
      </c>
    </row>
    <row r="63" spans="1:6" ht="21" customHeight="1" hidden="1">
      <c r="A63" s="11" t="s">
        <v>114</v>
      </c>
      <c r="B63" s="64" t="s">
        <v>117</v>
      </c>
      <c r="C63" s="90"/>
      <c r="D63" s="11"/>
      <c r="E63" s="43"/>
      <c r="F63" s="58" t="e">
        <f t="shared" si="1"/>
        <v>#DIV/0!</v>
      </c>
    </row>
    <row r="64" spans="1:6" ht="18.75" customHeight="1" hidden="1">
      <c r="A64" s="11" t="s">
        <v>33</v>
      </c>
      <c r="B64" s="64" t="s">
        <v>119</v>
      </c>
      <c r="C64" s="90"/>
      <c r="D64" s="11"/>
      <c r="E64" s="43"/>
      <c r="F64" s="58" t="e">
        <f t="shared" si="1"/>
        <v>#DIV/0!</v>
      </c>
    </row>
    <row r="65" spans="1:6" ht="32.25" customHeight="1" hidden="1">
      <c r="A65" s="11" t="s">
        <v>116</v>
      </c>
      <c r="B65" s="64" t="s">
        <v>120</v>
      </c>
      <c r="C65" s="90"/>
      <c r="D65" s="11"/>
      <c r="E65" s="43"/>
      <c r="F65" s="58" t="e">
        <f t="shared" si="1"/>
        <v>#DIV/0!</v>
      </c>
    </row>
    <row r="66" spans="1:6" ht="32.25" customHeight="1" hidden="1">
      <c r="A66" s="11" t="s">
        <v>118</v>
      </c>
      <c r="B66" s="64" t="s">
        <v>122</v>
      </c>
      <c r="C66" s="90"/>
      <c r="D66" s="11"/>
      <c r="E66" s="43"/>
      <c r="F66" s="58" t="e">
        <f t="shared" si="1"/>
        <v>#DIV/0!</v>
      </c>
    </row>
    <row r="67" spans="1:6" ht="32.25" customHeight="1" hidden="1">
      <c r="A67" s="11" t="s">
        <v>150</v>
      </c>
      <c r="B67" s="64" t="s">
        <v>124</v>
      </c>
      <c r="C67" s="90"/>
      <c r="D67" s="11"/>
      <c r="E67" s="43"/>
      <c r="F67" s="58" t="e">
        <f t="shared" si="1"/>
        <v>#DIV/0!</v>
      </c>
    </row>
    <row r="68" spans="1:6" ht="32.25" customHeight="1" hidden="1">
      <c r="A68" s="11" t="s">
        <v>121</v>
      </c>
      <c r="B68" s="64" t="s">
        <v>125</v>
      </c>
      <c r="C68" s="90"/>
      <c r="D68" s="11"/>
      <c r="E68" s="43"/>
      <c r="F68" s="58" t="e">
        <f t="shared" si="1"/>
        <v>#DIV/0!</v>
      </c>
    </row>
    <row r="69" spans="1:6" ht="35.25" customHeight="1" hidden="1">
      <c r="A69" s="11" t="s">
        <v>123</v>
      </c>
      <c r="B69" s="64" t="s">
        <v>126</v>
      </c>
      <c r="C69" s="90"/>
      <c r="D69" s="11"/>
      <c r="E69" s="43"/>
      <c r="F69" s="58" t="e">
        <f t="shared" si="1"/>
        <v>#DIV/0!</v>
      </c>
    </row>
    <row r="70" spans="1:6" ht="46.5" customHeight="1" hidden="1">
      <c r="A70" s="11" t="s">
        <v>34</v>
      </c>
      <c r="B70" s="41" t="s">
        <v>127</v>
      </c>
      <c r="C70" s="11"/>
      <c r="D70" s="43"/>
      <c r="E70" s="43"/>
      <c r="F70" s="58" t="e">
        <f t="shared" si="1"/>
        <v>#DIV/0!</v>
      </c>
    </row>
    <row r="71" spans="1:6" ht="31.5">
      <c r="A71" s="11" t="s">
        <v>128</v>
      </c>
      <c r="B71" s="41" t="s">
        <v>36</v>
      </c>
      <c r="C71" s="43" t="e">
        <f>#REF!</f>
        <v>#REF!</v>
      </c>
      <c r="D71" s="43" t="e">
        <f>#REF!</f>
        <v>#REF!</v>
      </c>
      <c r="E71" s="43" t="e">
        <f>#REF!</f>
        <v>#REF!</v>
      </c>
      <c r="F71" s="58" t="e">
        <f t="shared" si="1"/>
        <v>#REF!</v>
      </c>
    </row>
    <row r="72" spans="1:6" ht="31.5" hidden="1">
      <c r="A72" s="11" t="s">
        <v>61</v>
      </c>
      <c r="B72" s="41" t="s">
        <v>129</v>
      </c>
      <c r="C72" s="11"/>
      <c r="D72" s="11"/>
      <c r="E72" s="43"/>
      <c r="F72" s="58" t="e">
        <f t="shared" si="1"/>
        <v>#DIV/0!</v>
      </c>
    </row>
    <row r="73" spans="1:6" s="60" customFormat="1" ht="31.5" hidden="1">
      <c r="A73" s="11" t="s">
        <v>62</v>
      </c>
      <c r="B73" s="41" t="s">
        <v>130</v>
      </c>
      <c r="C73" s="11"/>
      <c r="D73" s="11"/>
      <c r="E73" s="43"/>
      <c r="F73" s="58" t="e">
        <f t="shared" si="1"/>
        <v>#DIV/0!</v>
      </c>
    </row>
    <row r="74" spans="1:6" ht="15.75" hidden="1">
      <c r="A74" s="11" t="s">
        <v>131</v>
      </c>
      <c r="B74" s="41" t="s">
        <v>112</v>
      </c>
      <c r="C74" s="11"/>
      <c r="D74" s="11"/>
      <c r="E74" s="43"/>
      <c r="F74" s="58" t="e">
        <f t="shared" si="1"/>
        <v>#DIV/0!</v>
      </c>
    </row>
    <row r="75" spans="1:6" ht="30" customHeight="1" hidden="1">
      <c r="A75" s="11" t="s">
        <v>132</v>
      </c>
      <c r="B75" s="64" t="s">
        <v>86</v>
      </c>
      <c r="C75" s="90"/>
      <c r="D75" s="11"/>
      <c r="E75" s="43"/>
      <c r="F75" s="58" t="e">
        <f t="shared" si="1"/>
        <v>#DIV/0!</v>
      </c>
    </row>
    <row r="76" spans="1:6" ht="21.75" customHeight="1" hidden="1">
      <c r="A76" s="11" t="s">
        <v>133</v>
      </c>
      <c r="B76" s="64" t="s">
        <v>134</v>
      </c>
      <c r="C76" s="90"/>
      <c r="D76" s="11"/>
      <c r="E76" s="43"/>
      <c r="F76" s="58" t="e">
        <f aca="true" t="shared" si="2" ref="F76:F95">E76/D76</f>
        <v>#DIV/0!</v>
      </c>
    </row>
    <row r="77" spans="1:6" ht="36" customHeight="1">
      <c r="A77" s="11" t="s">
        <v>135</v>
      </c>
      <c r="B77" s="41" t="s">
        <v>136</v>
      </c>
      <c r="C77" s="43" t="e">
        <f>#REF!</f>
        <v>#REF!</v>
      </c>
      <c r="D77" s="43" t="e">
        <f>#REF!</f>
        <v>#REF!</v>
      </c>
      <c r="E77" s="43" t="e">
        <f>#REF!</f>
        <v>#REF!</v>
      </c>
      <c r="F77" s="58" t="e">
        <f t="shared" si="2"/>
        <v>#REF!</v>
      </c>
    </row>
    <row r="78" spans="1:6" ht="47.25">
      <c r="A78" s="11" t="s">
        <v>137</v>
      </c>
      <c r="B78" s="41" t="s">
        <v>138</v>
      </c>
      <c r="C78" s="43" t="e">
        <f>#REF!</f>
        <v>#REF!</v>
      </c>
      <c r="D78" s="43" t="e">
        <f>#REF!</f>
        <v>#REF!</v>
      </c>
      <c r="E78" s="43" t="e">
        <f>#REF!</f>
        <v>#REF!</v>
      </c>
      <c r="F78" s="58" t="e">
        <f t="shared" si="2"/>
        <v>#REF!</v>
      </c>
    </row>
    <row r="79" spans="1:6" ht="15.75" hidden="1">
      <c r="A79" s="11" t="s">
        <v>38</v>
      </c>
      <c r="B79" s="41" t="s">
        <v>39</v>
      </c>
      <c r="C79" s="11"/>
      <c r="D79" s="11"/>
      <c r="E79" s="43"/>
      <c r="F79" s="58" t="e">
        <f t="shared" si="2"/>
        <v>#DIV/0!</v>
      </c>
    </row>
    <row r="80" spans="1:6" ht="15.75" hidden="1">
      <c r="A80" s="11" t="s">
        <v>40</v>
      </c>
      <c r="B80" s="41" t="s">
        <v>41</v>
      </c>
      <c r="C80" s="11"/>
      <c r="D80" s="11"/>
      <c r="E80" s="43"/>
      <c r="F80" s="58" t="e">
        <f t="shared" si="2"/>
        <v>#DIV/0!</v>
      </c>
    </row>
    <row r="81" spans="1:6" ht="34.5" customHeight="1" hidden="1">
      <c r="A81" s="11" t="s">
        <v>42</v>
      </c>
      <c r="B81" s="63" t="s">
        <v>139</v>
      </c>
      <c r="C81" s="11"/>
      <c r="D81" s="11"/>
      <c r="E81" s="43"/>
      <c r="F81" s="58" t="e">
        <f t="shared" si="2"/>
        <v>#DIV/0!</v>
      </c>
    </row>
    <row r="82" spans="1:6" ht="31.5" customHeight="1">
      <c r="A82" s="11" t="s">
        <v>140</v>
      </c>
      <c r="B82" s="41" t="s">
        <v>141</v>
      </c>
      <c r="C82" s="43" t="e">
        <f>#REF!</f>
        <v>#REF!</v>
      </c>
      <c r="D82" s="43" t="e">
        <f>#REF!</f>
        <v>#REF!</v>
      </c>
      <c r="E82" s="43" t="e">
        <f>#REF!</f>
        <v>#REF!</v>
      </c>
      <c r="F82" s="58" t="e">
        <f t="shared" si="2"/>
        <v>#REF!</v>
      </c>
    </row>
    <row r="83" spans="1:6" ht="20.25" customHeight="1" hidden="1">
      <c r="A83" s="11" t="s">
        <v>43</v>
      </c>
      <c r="B83" s="70" t="s">
        <v>142</v>
      </c>
      <c r="C83" s="92"/>
      <c r="D83" s="43"/>
      <c r="E83" s="43"/>
      <c r="F83" s="58" t="e">
        <f t="shared" si="2"/>
        <v>#DIV/0!</v>
      </c>
    </row>
    <row r="84" spans="1:6" ht="18" customHeight="1" hidden="1">
      <c r="A84" s="11" t="s">
        <v>44</v>
      </c>
      <c r="B84" s="70" t="s">
        <v>45</v>
      </c>
      <c r="C84" s="92"/>
      <c r="D84" s="43"/>
      <c r="E84" s="43"/>
      <c r="F84" s="58" t="e">
        <f t="shared" si="2"/>
        <v>#DIV/0!</v>
      </c>
    </row>
    <row r="85" spans="1:6" s="72" customFormat="1" ht="15.75" hidden="1">
      <c r="A85" s="69" t="s">
        <v>43</v>
      </c>
      <c r="B85" s="71" t="s">
        <v>46</v>
      </c>
      <c r="C85" s="93"/>
      <c r="D85" s="43"/>
      <c r="E85" s="43"/>
      <c r="F85" s="58" t="e">
        <f t="shared" si="2"/>
        <v>#DIV/0!</v>
      </c>
    </row>
    <row r="86" spans="1:6" s="72" customFormat="1" ht="15.75">
      <c r="A86" s="11"/>
      <c r="B86" s="41" t="s">
        <v>47</v>
      </c>
      <c r="C86" s="43" t="e">
        <f>SUM(C12:C85)</f>
        <v>#REF!</v>
      </c>
      <c r="D86" s="43" t="e">
        <f>SUM(D12:D85)</f>
        <v>#REF!</v>
      </c>
      <c r="E86" s="43" t="e">
        <f>SUM(E12:E85)</f>
        <v>#REF!</v>
      </c>
      <c r="F86" s="58" t="e">
        <f t="shared" si="2"/>
        <v>#REF!</v>
      </c>
    </row>
    <row r="87" spans="1:6" ht="15.75">
      <c r="A87" s="11">
        <v>8</v>
      </c>
      <c r="B87" s="41" t="s">
        <v>250</v>
      </c>
      <c r="C87" s="11" t="e">
        <f>C88/C86*100</f>
        <v>#REF!</v>
      </c>
      <c r="D87" s="11" t="e">
        <f>D88/D86*100</f>
        <v>#REF!</v>
      </c>
      <c r="E87" s="11" t="e">
        <f>E88/E86*100</f>
        <v>#REF!</v>
      </c>
      <c r="F87" s="58" t="e">
        <f t="shared" si="2"/>
        <v>#REF!</v>
      </c>
    </row>
    <row r="88" spans="1:6" ht="15.75">
      <c r="A88" s="11">
        <v>9</v>
      </c>
      <c r="B88" s="41" t="s">
        <v>48</v>
      </c>
      <c r="C88" s="43" t="e">
        <f>#REF!</f>
        <v>#REF!</v>
      </c>
      <c r="D88" s="43" t="e">
        <f>#REF!</f>
        <v>#REF!</v>
      </c>
      <c r="E88" s="43" t="e">
        <f>#REF!</f>
        <v>#REF!</v>
      </c>
      <c r="F88" s="58" t="e">
        <f t="shared" si="2"/>
        <v>#REF!</v>
      </c>
    </row>
    <row r="89" spans="1:6" ht="78.75" hidden="1">
      <c r="A89" s="11" t="s">
        <v>49</v>
      </c>
      <c r="B89" s="41" t="s">
        <v>251</v>
      </c>
      <c r="C89" s="11"/>
      <c r="D89" s="43"/>
      <c r="E89" s="43"/>
      <c r="F89" s="58" t="e">
        <f t="shared" si="2"/>
        <v>#DIV/0!</v>
      </c>
    </row>
    <row r="90" spans="1:6" ht="30" customHeight="1" hidden="1">
      <c r="A90" s="69" t="s">
        <v>50</v>
      </c>
      <c r="B90" s="71" t="s">
        <v>145</v>
      </c>
      <c r="C90" s="93"/>
      <c r="D90" s="43"/>
      <c r="E90" s="43"/>
      <c r="F90" s="58" t="e">
        <f t="shared" si="2"/>
        <v>#DIV/0!</v>
      </c>
    </row>
    <row r="91" spans="1:6" ht="15.75" hidden="1">
      <c r="A91" s="11" t="s">
        <v>51</v>
      </c>
      <c r="B91" s="71" t="s">
        <v>146</v>
      </c>
      <c r="C91" s="93"/>
      <c r="D91" s="11"/>
      <c r="E91" s="11"/>
      <c r="F91" s="58" t="e">
        <f t="shared" si="2"/>
        <v>#DIV/0!</v>
      </c>
    </row>
    <row r="92" spans="1:6" ht="15.75" hidden="1">
      <c r="A92" s="11" t="s">
        <v>52</v>
      </c>
      <c r="B92" s="71" t="s">
        <v>237</v>
      </c>
      <c r="C92" s="93"/>
      <c r="D92" s="11"/>
      <c r="E92" s="11"/>
      <c r="F92" s="58" t="e">
        <f t="shared" si="2"/>
        <v>#DIV/0!</v>
      </c>
    </row>
    <row r="93" spans="1:6" ht="15.75" hidden="1">
      <c r="A93" s="73" t="s">
        <v>53</v>
      </c>
      <c r="B93" s="71" t="s">
        <v>252</v>
      </c>
      <c r="C93" s="93"/>
      <c r="D93" s="11"/>
      <c r="E93" s="11"/>
      <c r="F93" s="58" t="e">
        <f t="shared" si="2"/>
        <v>#DIV/0!</v>
      </c>
    </row>
    <row r="94" spans="1:6" s="72" customFormat="1" ht="15.75" hidden="1">
      <c r="A94" s="11" t="s">
        <v>54</v>
      </c>
      <c r="B94" s="71" t="s">
        <v>55</v>
      </c>
      <c r="C94" s="93"/>
      <c r="D94" s="11"/>
      <c r="E94" s="43"/>
      <c r="F94" s="58" t="e">
        <f t="shared" si="2"/>
        <v>#DIV/0!</v>
      </c>
    </row>
    <row r="95" spans="1:6" s="72" customFormat="1" ht="20.25" customHeight="1">
      <c r="A95" s="11">
        <v>10</v>
      </c>
      <c r="B95" s="41" t="s">
        <v>56</v>
      </c>
      <c r="C95" s="43" t="e">
        <f>C86+C88</f>
        <v>#REF!</v>
      </c>
      <c r="D95" s="43" t="e">
        <f>D86+D88</f>
        <v>#REF!</v>
      </c>
      <c r="E95" s="43" t="e">
        <f>E86+E88</f>
        <v>#REF!</v>
      </c>
      <c r="F95" s="58" t="e">
        <f t="shared" si="2"/>
        <v>#REF!</v>
      </c>
    </row>
    <row r="96" spans="1:6" ht="31.5" hidden="1">
      <c r="A96" s="75">
        <v>11</v>
      </c>
      <c r="B96" s="76" t="s">
        <v>253</v>
      </c>
      <c r="C96" s="76"/>
      <c r="D96" s="74">
        <v>499.4</v>
      </c>
      <c r="E96" s="43"/>
      <c r="F96" s="43" t="e">
        <f>D97-#REF!</f>
        <v>#REF!</v>
      </c>
    </row>
    <row r="97" spans="1:6" ht="15.75" hidden="1">
      <c r="A97" s="77">
        <v>12</v>
      </c>
      <c r="B97" s="76" t="s">
        <v>254</v>
      </c>
      <c r="C97" s="76"/>
      <c r="D97" s="11" t="e">
        <f>ROUND(D95/D96,2)</f>
        <v>#REF!</v>
      </c>
      <c r="E97" s="43"/>
      <c r="F97" s="43" t="e">
        <f>D98-#REF!</f>
        <v>#REF!</v>
      </c>
    </row>
    <row r="98" spans="1:6" ht="15.75" hidden="1">
      <c r="A98" s="77"/>
      <c r="B98" s="78" t="s">
        <v>255</v>
      </c>
      <c r="C98" s="78"/>
      <c r="D98" s="11" t="e">
        <f>ROUND(D97*1.18,2)</f>
        <v>#REF!</v>
      </c>
      <c r="E98" s="79"/>
      <c r="F98" s="43" t="e">
        <f>D99-#REF!</f>
        <v>#REF!</v>
      </c>
    </row>
    <row r="99" spans="1:6" ht="32.25" hidden="1" thickBot="1">
      <c r="A99" s="80"/>
      <c r="B99" s="81" t="s">
        <v>256</v>
      </c>
      <c r="C99" s="81"/>
      <c r="D99" s="11">
        <v>31.51</v>
      </c>
      <c r="E99" s="82"/>
      <c r="F99" s="43" t="e">
        <f>D100-#REF!</f>
        <v>#REF!</v>
      </c>
    </row>
    <row r="100" spans="2:4" ht="16.5" hidden="1" thickBot="1">
      <c r="B100" s="83" t="s">
        <v>257</v>
      </c>
      <c r="C100" s="81"/>
      <c r="D100" s="11"/>
    </row>
    <row r="102" spans="2:6" ht="12.75">
      <c r="B102" s="53" t="s">
        <v>258</v>
      </c>
      <c r="C102" s="53"/>
      <c r="D102" s="53"/>
      <c r="E102" s="53"/>
      <c r="F102" s="53"/>
    </row>
    <row r="103" spans="2:6" ht="12.75">
      <c r="B103" s="53"/>
      <c r="C103" s="53"/>
      <c r="D103" s="53"/>
      <c r="E103" s="53"/>
      <c r="F103" s="53"/>
    </row>
    <row r="107" spans="5:6" ht="12.75">
      <c r="E107" s="84"/>
      <c r="F107" s="84"/>
    </row>
  </sheetData>
  <sheetProtection/>
  <mergeCells count="12">
    <mergeCell ref="A9:A10"/>
    <mergeCell ref="B9:B10"/>
    <mergeCell ref="C9:C10"/>
    <mergeCell ref="D9:D10"/>
    <mergeCell ref="E9:E10"/>
    <mergeCell ref="F9:F10"/>
    <mergeCell ref="A1:F1"/>
    <mergeCell ref="A2:F2"/>
    <mergeCell ref="A3:F3"/>
    <mergeCell ref="A5:F5"/>
    <mergeCell ref="A6:F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komp2</cp:lastModifiedBy>
  <cp:lastPrinted>2014-03-03T08:21:19Z</cp:lastPrinted>
  <dcterms:created xsi:type="dcterms:W3CDTF">2013-09-23T08:42:38Z</dcterms:created>
  <dcterms:modified xsi:type="dcterms:W3CDTF">2014-03-04T09:11:51Z</dcterms:modified>
  <cp:category/>
  <cp:version/>
  <cp:contentType/>
  <cp:contentStatus/>
</cp:coreProperties>
</file>